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60" windowWidth="9630" windowHeight="4830" activeTab="1"/>
  </bookViews>
  <sheets>
    <sheet name="Ark 1 Strålingsfaktorer" sheetId="1" r:id="rId1"/>
    <sheet name="Ark 2 Samlet strålingsbalance" sheetId="2" r:id="rId2"/>
    <sheet name="Ark 3 Klima Model" sheetId="3" r:id="rId3"/>
    <sheet name="Ark 4 Model- Temperatur- plot" sheetId="4" r:id="rId4"/>
    <sheet name="Ark 5 Str bal og model temp." sheetId="5" r:id="rId5"/>
  </sheets>
  <definedNames>
    <definedName name="__123Graph_A" localSheetId="2" hidden="1">'Ark 3 Klima Model'!$M$36:$M$187</definedName>
    <definedName name="__123Graph_ADS1" localSheetId="2" hidden="1">'Ark 3 Klima Model'!$M$36:$M$187</definedName>
    <definedName name="__123Graph_B" localSheetId="2" hidden="1">'Ark 3 Klima Model'!$L$36:$L$187</definedName>
    <definedName name="__123Graph_BDS1" localSheetId="2" hidden="1">'Ark 3 Klima Model'!$L$36:$L$187</definedName>
    <definedName name="__123Graph_X" localSheetId="2" hidden="1">'Ark 3 Klima Model'!$A$34:$A$185</definedName>
    <definedName name="__123Graph_XDS1" localSheetId="2" hidden="1">'Ark 3 Klima Model'!$A$34:$A$185</definedName>
    <definedName name="_Fill" localSheetId="2" hidden="1">'Ark 3 Klima Model'!$U$37:$U$41</definedName>
    <definedName name="_Regression_Int" localSheetId="2" hidden="1">1</definedName>
    <definedName name="_Table2_In1" localSheetId="2" hidden="1">'Ark 3 Klima Model'!$D$20</definedName>
    <definedName name="_Table2_In2" localSheetId="2" hidden="1">'Ark 3 Klima Model'!$D$25</definedName>
    <definedName name="_Table2_Out" localSheetId="2" hidden="1">'Ark 3 Klima Model'!$U$36:$Z$41</definedName>
    <definedName name="anscount" hidden="1">1</definedName>
    <definedName name="limcount" hidden="1">1</definedName>
    <definedName name="sencount" hidden="1">1</definedName>
    <definedName name="solver_adj" localSheetId="2" hidden="1">'Ark 3 Klima Model'!$D$19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'Ark 3 Klima Model'!$G$23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<sst xmlns="http://schemas.openxmlformats.org/spreadsheetml/2006/main" count="86" uniqueCount="75">
  <si>
    <t>cs_mixed</t>
  </si>
  <si>
    <t>cs_deep</t>
  </si>
  <si>
    <t>Solar</t>
  </si>
  <si>
    <t>Avg 61-90</t>
  </si>
  <si>
    <t>secs</t>
  </si>
  <si>
    <t>time step</t>
  </si>
  <si>
    <t>metres</t>
  </si>
  <si>
    <t>J/kg</t>
  </si>
  <si>
    <t>init mixed layer temp</t>
  </si>
  <si>
    <t>init deep layer temp</t>
  </si>
  <si>
    <t>K</t>
  </si>
  <si>
    <t xml:space="preserve">Trop </t>
  </si>
  <si>
    <t>O3</t>
  </si>
  <si>
    <t>Strat</t>
  </si>
  <si>
    <t>equil dT</t>
  </si>
  <si>
    <t>equil anom</t>
  </si>
  <si>
    <t>Equilibrium Aver 61-90</t>
  </si>
  <si>
    <t>!DO NOT CHANGE</t>
  </si>
  <si>
    <t>m^2/sec</t>
  </si>
  <si>
    <t>Diffusivity*density*specific ht</t>
  </si>
  <si>
    <t>J/K/m/sec</t>
  </si>
  <si>
    <t>"</t>
  </si>
  <si>
    <t>SKALERING</t>
  </si>
  <si>
    <t>Strålingsfaktorer i tidsserier:</t>
  </si>
  <si>
    <t>Dette Excel ark indeholder tidsserier over de forskellige strålingsfaktorer, der har været på vores klima i perioden 1850-1999. Data er opgivet</t>
  </si>
  <si>
    <t>Denne model tager højde for flg. faktorer i indstrålingen (i nævnte rækkefølge):</t>
  </si>
  <si>
    <t xml:space="preserve">Drivhusgasser (herunder CO2), Troposfærisk O3, Stratosfærisk O3, Sulfat fra fossile brændstoffer, Sod fra fossile brændstoffer, </t>
  </si>
  <si>
    <t>kulstof fra fossile brændstoffer, afbrænding af biomasser, effekt fra aerosoler, variation i solens lysintensitet, vulkanske aerosoler.</t>
  </si>
  <si>
    <t xml:space="preserve">Man kan ”skrue” op og ned for betydningen af disse faktorer i udregning af den globale temperatur. Dette gøres ved række 16 ved navn ”SKALERING”. </t>
  </si>
  <si>
    <t>Klima model.</t>
  </si>
  <si>
    <t>Her bliver den simple klimamodel udregnet.</t>
  </si>
  <si>
    <t>Modellen inkluderer lagdelte have. Øverste lag (typisk ned til 100m) er koblet til de dybe have ved diffusion.</t>
  </si>
  <si>
    <t>Modellen bruger herudover strålingsfaktorerne fra det andet ark i dette Excel dokument.</t>
  </si>
  <si>
    <t xml:space="preserve">strålingsfaktorerne har på temperaturen. Man kan hele tiden se, hvor godt ens model passer til de </t>
  </si>
  <si>
    <t>Brugere vil nok primært ønske at ændre klima ”følsomheden”, for at se hvilken betydning</t>
  </si>
  <si>
    <t xml:space="preserve">faktiske temperaturer ved at se på RMS værdien. Jo lavere værdi jo bedre passer modellen til </t>
  </si>
  <si>
    <t>virkeligheden.</t>
  </si>
  <si>
    <t>Udover klima "følsomheden" kan man ændre på forholdene ved oceanernes diffusion. Man kan ændre dybden</t>
  </si>
  <si>
    <t xml:space="preserve">hvor diffusionen foregår, og man kan ændre hvor hurtigt diffusionen sker. </t>
  </si>
  <si>
    <t>Tallene i arket "strålingsfaktorer" er alle observerede værdier.</t>
  </si>
  <si>
    <t>blandings dybde</t>
  </si>
  <si>
    <t>dybde af de dybe oceaner</t>
  </si>
  <si>
    <t>diffusions hastighed</t>
  </si>
  <si>
    <t>RMS fejl</t>
  </si>
  <si>
    <t>Temperatur obs</t>
  </si>
  <si>
    <t>K/(W/m^2)</t>
  </si>
  <si>
    <t>Blandede</t>
  </si>
  <si>
    <t>Fossilt</t>
  </si>
  <si>
    <t>Fossílt</t>
  </si>
  <si>
    <t>Biomasse</t>
  </si>
  <si>
    <t>Indirekte</t>
  </si>
  <si>
    <t>Vulkanske</t>
  </si>
  <si>
    <t>BRUGER</t>
  </si>
  <si>
    <t>Sulfat</t>
  </si>
  <si>
    <t>Sod</t>
  </si>
  <si>
    <t>Organisk</t>
  </si>
  <si>
    <t>Afbrænding</t>
  </si>
  <si>
    <t>Aerosoler</t>
  </si>
  <si>
    <t>variation</t>
  </si>
  <si>
    <t>DEFINEREDE</t>
  </si>
  <si>
    <t>i stratos</t>
  </si>
  <si>
    <t>FAKTORER</t>
  </si>
  <si>
    <t>Kulstof</t>
  </si>
  <si>
    <t>I ALT</t>
  </si>
  <si>
    <t>År</t>
  </si>
  <si>
    <t>relativt til år 1750, og er angivet i resulterende energi intensitet på Jorden (W/m^2). Dvs. negative tal betyder energitransport bort fra Jorden, og omvendt.</t>
  </si>
  <si>
    <t>årstal</t>
  </si>
  <si>
    <t>dyb dT</t>
  </si>
  <si>
    <t xml:space="preserve">blandings dT </t>
  </si>
  <si>
    <t>(model-observationer)^2</t>
  </si>
  <si>
    <t>anomali</t>
  </si>
  <si>
    <t>str bal (W/m^2)</t>
  </si>
  <si>
    <t>Temperatur følsomhed</t>
  </si>
  <si>
    <t>menneskeskabte drivhus</t>
  </si>
  <si>
    <t>drivhusgasser</t>
  </si>
</sst>
</file>

<file path=xl/styles.xml><?xml version="1.0" encoding="utf-8"?>
<styleSheet xmlns="http://schemas.openxmlformats.org/spreadsheetml/2006/main">
  <numFmts count="4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_)"/>
    <numFmt numFmtId="185" formatCode="dd\-mmm\-yy_)"/>
    <numFmt numFmtId="186" formatCode="0.0000_)"/>
    <numFmt numFmtId="187" formatCode="General_)"/>
    <numFmt numFmtId="188" formatCode="0.0E+00_)"/>
    <numFmt numFmtId="189" formatCode="0.000_)"/>
    <numFmt numFmtId="190" formatCode="0.0000"/>
    <numFmt numFmtId="191" formatCode="0.0_)"/>
    <numFmt numFmtId="192" formatCode="0_)"/>
    <numFmt numFmtId="193" formatCode="0.00E+00_)"/>
    <numFmt numFmtId="194" formatCode="0.000000"/>
    <numFmt numFmtId="195" formatCode="0.00000"/>
    <numFmt numFmtId="196" formatCode="0.000"/>
    <numFmt numFmtId="197" formatCode="0.00000_)"/>
    <numFmt numFmtId="198" formatCode="&quot;Ja&quot;;&quot;Ja&quot;;&quot;Nej&quot;"/>
    <numFmt numFmtId="199" formatCode="&quot;Sand&quot;;&quot;Sand&quot;;&quot;Falsk&quot;"/>
    <numFmt numFmtId="200" formatCode="&quot;Til&quot;;&quot;Til&quot;;&quot;Fra&quot;"/>
    <numFmt numFmtId="201" formatCode="[$€-2]\ #.##000_);[Red]\([$€-2]\ #.##000\)"/>
  </numFmts>
  <fonts count="1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0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15"/>
      <name val="Courier"/>
      <family val="3"/>
    </font>
    <font>
      <sz val="15"/>
      <name val="Courier"/>
      <family val="3"/>
    </font>
    <font>
      <b/>
      <sz val="15"/>
      <name val="Calibri"/>
      <family val="2"/>
    </font>
    <font>
      <sz val="15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184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6">
    <xf numFmtId="184" fontId="0" fillId="0" borderId="0" xfId="0" applyAlignment="1">
      <alignment/>
    </xf>
    <xf numFmtId="185" fontId="0" fillId="0" borderId="0" xfId="0" applyNumberFormat="1" applyAlignment="1" applyProtection="1">
      <alignment/>
      <protection/>
    </xf>
    <xf numFmtId="184" fontId="0" fillId="0" borderId="0" xfId="0" applyAlignment="1" applyProtection="1">
      <alignment horizontal="right"/>
      <protection/>
    </xf>
    <xf numFmtId="184" fontId="0" fillId="0" borderId="0" xfId="0" applyAlignment="1" applyProtection="1">
      <alignment horizontal="left"/>
      <protection/>
    </xf>
    <xf numFmtId="184" fontId="0" fillId="0" borderId="0" xfId="0" applyAlignment="1" applyProtection="1">
      <alignment/>
      <protection/>
    </xf>
    <xf numFmtId="187" fontId="0" fillId="0" borderId="0" xfId="0" applyNumberFormat="1" applyAlignment="1" applyProtection="1">
      <alignment/>
      <protection/>
    </xf>
    <xf numFmtId="184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4" fontId="0" fillId="0" borderId="0" xfId="0" applyAlignment="1" applyProtection="1">
      <alignment horizontal="center"/>
      <protection/>
    </xf>
    <xf numFmtId="184" fontId="0" fillId="0" borderId="0" xfId="0" applyAlignment="1">
      <alignment horizontal="center"/>
    </xf>
    <xf numFmtId="192" fontId="0" fillId="0" borderId="0" xfId="0" applyNumberFormat="1" applyAlignment="1">
      <alignment/>
    </xf>
    <xf numFmtId="187" fontId="0" fillId="0" borderId="0" xfId="0" applyNumberFormat="1" applyFont="1" applyAlignment="1" applyProtection="1">
      <alignment/>
      <protection/>
    </xf>
    <xf numFmtId="184" fontId="0" fillId="0" borderId="0" xfId="0" applyFont="1" applyAlignment="1" applyProtection="1">
      <alignment/>
      <protection/>
    </xf>
    <xf numFmtId="49" fontId="0" fillId="0" borderId="0" xfId="0" applyNumberFormat="1" applyAlignment="1">
      <alignment/>
    </xf>
    <xf numFmtId="189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0" fillId="0" borderId="0" xfId="0" applyNumberFormat="1" applyAlignment="1" applyProtection="1">
      <alignment/>
      <protection/>
    </xf>
    <xf numFmtId="184" fontId="10" fillId="0" borderId="0" xfId="0" applyFont="1" applyAlignment="1">
      <alignment/>
    </xf>
    <xf numFmtId="184" fontId="0" fillId="0" borderId="0" xfId="0" applyNumberFormat="1" applyAlignment="1" applyProtection="1">
      <alignment horizontal="left"/>
      <protection/>
    </xf>
    <xf numFmtId="184" fontId="10" fillId="0" borderId="0" xfId="0" applyFon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184" fontId="0" fillId="0" borderId="0" xfId="0" applyNumberFormat="1" applyAlignment="1">
      <alignment/>
    </xf>
    <xf numFmtId="184" fontId="12" fillId="0" borderId="0" xfId="0" applyFont="1" applyAlignment="1">
      <alignment/>
    </xf>
    <xf numFmtId="187" fontId="12" fillId="0" borderId="0" xfId="0" applyNumberFormat="1" applyFont="1" applyAlignment="1" applyProtection="1">
      <alignment/>
      <protection/>
    </xf>
    <xf numFmtId="185" fontId="10" fillId="0" borderId="0" xfId="0" applyNumberFormat="1" applyFont="1" applyAlignment="1" applyProtection="1">
      <alignment/>
      <protection/>
    </xf>
    <xf numFmtId="185" fontId="12" fillId="0" borderId="0" xfId="0" applyNumberFormat="1" applyFont="1" applyAlignment="1" applyProtection="1">
      <alignment/>
      <protection/>
    </xf>
    <xf numFmtId="191" fontId="10" fillId="0" borderId="0" xfId="0" applyNumberFormat="1" applyFont="1" applyAlignment="1">
      <alignment/>
    </xf>
    <xf numFmtId="197" fontId="10" fillId="0" borderId="0" xfId="0" applyNumberFormat="1" applyFont="1" applyAlignment="1">
      <alignment/>
    </xf>
    <xf numFmtId="184" fontId="11" fillId="2" borderId="0" xfId="0" applyFont="1" applyFill="1" applyAlignment="1">
      <alignment/>
    </xf>
    <xf numFmtId="184" fontId="0" fillId="2" borderId="0" xfId="0" applyFill="1" applyAlignment="1">
      <alignment/>
    </xf>
    <xf numFmtId="184" fontId="12" fillId="2" borderId="0" xfId="0" applyFont="1" applyFill="1" applyAlignment="1">
      <alignment/>
    </xf>
    <xf numFmtId="184" fontId="0" fillId="2" borderId="0" xfId="0" applyFont="1" applyFill="1" applyAlignment="1">
      <alignment/>
    </xf>
    <xf numFmtId="185" fontId="12" fillId="2" borderId="0" xfId="0" applyNumberFormat="1" applyFont="1" applyFill="1" applyAlignment="1" applyProtection="1">
      <alignment/>
      <protection/>
    </xf>
    <xf numFmtId="184" fontId="16" fillId="0" borderId="0" xfId="0" applyFont="1" applyAlignment="1">
      <alignment/>
    </xf>
    <xf numFmtId="184" fontId="15" fillId="3" borderId="0" xfId="0" applyFont="1" applyFill="1" applyAlignment="1">
      <alignment/>
    </xf>
    <xf numFmtId="184" fontId="15" fillId="3" borderId="0" xfId="0" applyFont="1" applyFill="1" applyAlignment="1" applyProtection="1">
      <alignment horizontal="right"/>
      <protection/>
    </xf>
    <xf numFmtId="184" fontId="15" fillId="4" borderId="0" xfId="0" applyNumberFormat="1" applyFont="1" applyFill="1" applyAlignment="1">
      <alignment/>
    </xf>
    <xf numFmtId="187" fontId="17" fillId="3" borderId="0" xfId="0" applyNumberFormat="1" applyFont="1" applyFill="1" applyAlignment="1" applyProtection="1">
      <alignment/>
      <protection/>
    </xf>
    <xf numFmtId="184" fontId="17" fillId="3" borderId="0" xfId="0" applyFont="1" applyFill="1" applyAlignment="1" applyProtection="1">
      <alignment horizontal="right"/>
      <protection/>
    </xf>
    <xf numFmtId="184" fontId="17" fillId="3" borderId="0" xfId="0" applyNumberFormat="1" applyFont="1" applyFill="1" applyAlignment="1" applyProtection="1">
      <alignment horizontal="right"/>
      <protection/>
    </xf>
    <xf numFmtId="184" fontId="17" fillId="3" borderId="0" xfId="0" applyFont="1" applyFill="1" applyAlignment="1">
      <alignment horizontal="right"/>
    </xf>
    <xf numFmtId="184" fontId="18" fillId="3" borderId="0" xfId="0" applyFont="1" applyFill="1" applyAlignment="1" applyProtection="1">
      <alignment horizontal="right"/>
      <protection/>
    </xf>
    <xf numFmtId="184" fontId="18" fillId="3" borderId="0" xfId="0" applyFont="1" applyFill="1" applyAlignment="1">
      <alignment/>
    </xf>
    <xf numFmtId="184" fontId="0" fillId="5" borderId="0" xfId="0" applyFill="1" applyAlignment="1">
      <alignment/>
    </xf>
    <xf numFmtId="184" fontId="0" fillId="5" borderId="0" xfId="0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Samlet strålingsbalance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RADIATIVE FORCING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'Ark 1 Strålingsfaktorer'!$A$16:$A$165</c:f>
              <c:numCache>
                <c:ptCount val="150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</c:numCache>
            </c:numRef>
          </c:cat>
          <c:val>
            <c:numRef>
              <c:f>'Ark 1 Strålingsfaktorer'!$M$16:$M$165</c:f>
              <c:numCache>
                <c:ptCount val="150"/>
                <c:pt idx="0">
                  <c:v>0.03500000000000002</c:v>
                </c:pt>
                <c:pt idx="1">
                  <c:v>0.015000000000000013</c:v>
                </c:pt>
                <c:pt idx="2">
                  <c:v>0.027000000000000003</c:v>
                </c:pt>
                <c:pt idx="3">
                  <c:v>0.031000000000000028</c:v>
                </c:pt>
                <c:pt idx="4">
                  <c:v>0.0020000000000000226</c:v>
                </c:pt>
                <c:pt idx="5">
                  <c:v>-0.391</c:v>
                </c:pt>
                <c:pt idx="6">
                  <c:v>-0.989</c:v>
                </c:pt>
                <c:pt idx="7">
                  <c:v>-1.2069999999999999</c:v>
                </c:pt>
                <c:pt idx="8">
                  <c:v>-0.898</c:v>
                </c:pt>
                <c:pt idx="9">
                  <c:v>-0.29500000000000004</c:v>
                </c:pt>
                <c:pt idx="10">
                  <c:v>-0.049000000000000016</c:v>
                </c:pt>
                <c:pt idx="11">
                  <c:v>-0.085</c:v>
                </c:pt>
                <c:pt idx="12">
                  <c:v>-0.15700000000000003</c:v>
                </c:pt>
                <c:pt idx="13">
                  <c:v>-0.17500000000000002</c:v>
                </c:pt>
                <c:pt idx="14">
                  <c:v>-0.061999999999999986</c:v>
                </c:pt>
                <c:pt idx="15">
                  <c:v>0.01100000000000001</c:v>
                </c:pt>
                <c:pt idx="16">
                  <c:v>0.03300000000000003</c:v>
                </c:pt>
                <c:pt idx="17">
                  <c:v>0.03200000000000001</c:v>
                </c:pt>
                <c:pt idx="18">
                  <c:v>0.05700000000000003</c:v>
                </c:pt>
                <c:pt idx="19">
                  <c:v>0.08800000000000004</c:v>
                </c:pt>
                <c:pt idx="20">
                  <c:v>0.14900000000000002</c:v>
                </c:pt>
                <c:pt idx="21">
                  <c:v>0.12600000000000003</c:v>
                </c:pt>
                <c:pt idx="22">
                  <c:v>0.09900000000000002</c:v>
                </c:pt>
                <c:pt idx="23">
                  <c:v>0.054</c:v>
                </c:pt>
                <c:pt idx="24">
                  <c:v>0.046000000000000006</c:v>
                </c:pt>
                <c:pt idx="25">
                  <c:v>-0.012000000000000052</c:v>
                </c:pt>
                <c:pt idx="26">
                  <c:v>-0.05000000000000007</c:v>
                </c:pt>
                <c:pt idx="27">
                  <c:v>-0.07300000000000006</c:v>
                </c:pt>
                <c:pt idx="28">
                  <c:v>-0.03000000000000007</c:v>
                </c:pt>
                <c:pt idx="29">
                  <c:v>0.011999999999999955</c:v>
                </c:pt>
                <c:pt idx="30">
                  <c:v>0.07199999999999997</c:v>
                </c:pt>
                <c:pt idx="31">
                  <c:v>0.11699999999999992</c:v>
                </c:pt>
                <c:pt idx="32">
                  <c:v>-0.08200000000000007</c:v>
                </c:pt>
                <c:pt idx="33">
                  <c:v>-0.919</c:v>
                </c:pt>
                <c:pt idx="34">
                  <c:v>-2.162</c:v>
                </c:pt>
                <c:pt idx="35">
                  <c:v>-2.74</c:v>
                </c:pt>
                <c:pt idx="36">
                  <c:v>-2.122</c:v>
                </c:pt>
                <c:pt idx="37">
                  <c:v>-1.1889999999999998</c:v>
                </c:pt>
                <c:pt idx="38">
                  <c:v>-0.778</c:v>
                </c:pt>
                <c:pt idx="39">
                  <c:v>-1.0490000000000002</c:v>
                </c:pt>
                <c:pt idx="40">
                  <c:v>-1</c:v>
                </c:pt>
                <c:pt idx="41">
                  <c:v>-0.782</c:v>
                </c:pt>
                <c:pt idx="42">
                  <c:v>-0.31300000000000006</c:v>
                </c:pt>
                <c:pt idx="43">
                  <c:v>-0.04600000000000004</c:v>
                </c:pt>
                <c:pt idx="44">
                  <c:v>0.12199999999999994</c:v>
                </c:pt>
                <c:pt idx="45">
                  <c:v>-0.17500000000000004</c:v>
                </c:pt>
                <c:pt idx="46">
                  <c:v>-0.4030000000000001</c:v>
                </c:pt>
                <c:pt idx="47">
                  <c:v>-0.45100000000000007</c:v>
                </c:pt>
                <c:pt idx="48">
                  <c:v>-0.14600000000000005</c:v>
                </c:pt>
                <c:pt idx="49">
                  <c:v>0.08299999999999996</c:v>
                </c:pt>
                <c:pt idx="50">
                  <c:v>0.12</c:v>
                </c:pt>
                <c:pt idx="51">
                  <c:v>0.0020000000000000018</c:v>
                </c:pt>
                <c:pt idx="52">
                  <c:v>-0.543</c:v>
                </c:pt>
                <c:pt idx="53">
                  <c:v>-0.782</c:v>
                </c:pt>
                <c:pt idx="54">
                  <c:v>-0.786</c:v>
                </c:pt>
                <c:pt idx="55">
                  <c:v>-0.32899999999999996</c:v>
                </c:pt>
                <c:pt idx="56">
                  <c:v>-0.14500000000000002</c:v>
                </c:pt>
                <c:pt idx="57">
                  <c:v>-0.050999999999999934</c:v>
                </c:pt>
                <c:pt idx="58">
                  <c:v>0.025999999999999968</c:v>
                </c:pt>
                <c:pt idx="59">
                  <c:v>0.10399999999999997</c:v>
                </c:pt>
                <c:pt idx="60">
                  <c:v>0.1400000000000001</c:v>
                </c:pt>
                <c:pt idx="61">
                  <c:v>-0.144</c:v>
                </c:pt>
                <c:pt idx="62">
                  <c:v>-0.31700000000000006</c:v>
                </c:pt>
                <c:pt idx="63">
                  <c:v>-0.32800000000000007</c:v>
                </c:pt>
                <c:pt idx="64">
                  <c:v>0.006999999999999895</c:v>
                </c:pt>
                <c:pt idx="65">
                  <c:v>0.2599999999999999</c:v>
                </c:pt>
                <c:pt idx="66">
                  <c:v>0.30099999999999993</c:v>
                </c:pt>
                <c:pt idx="67">
                  <c:v>0.3409999999999999</c:v>
                </c:pt>
                <c:pt idx="68">
                  <c:v>0.3389999999999999</c:v>
                </c:pt>
                <c:pt idx="69">
                  <c:v>0.255</c:v>
                </c:pt>
                <c:pt idx="70">
                  <c:v>0.22499999999999998</c:v>
                </c:pt>
                <c:pt idx="71">
                  <c:v>0.246</c:v>
                </c:pt>
                <c:pt idx="72">
                  <c:v>0.33599999999999997</c:v>
                </c:pt>
                <c:pt idx="73">
                  <c:v>0.351</c:v>
                </c:pt>
                <c:pt idx="74">
                  <c:v>0.35200000000000004</c:v>
                </c:pt>
                <c:pt idx="75">
                  <c:v>0.3819999999999999</c:v>
                </c:pt>
                <c:pt idx="76">
                  <c:v>0.43199999999999994</c:v>
                </c:pt>
                <c:pt idx="77">
                  <c:v>0.42499999999999993</c:v>
                </c:pt>
                <c:pt idx="78">
                  <c:v>0.33599999999999997</c:v>
                </c:pt>
                <c:pt idx="79">
                  <c:v>0.2799999999999999</c:v>
                </c:pt>
                <c:pt idx="80">
                  <c:v>0.2929999999999999</c:v>
                </c:pt>
                <c:pt idx="81">
                  <c:v>0.32199999999999995</c:v>
                </c:pt>
                <c:pt idx="82">
                  <c:v>0.326</c:v>
                </c:pt>
                <c:pt idx="83">
                  <c:v>0.338</c:v>
                </c:pt>
                <c:pt idx="84">
                  <c:v>0.41400000000000003</c:v>
                </c:pt>
                <c:pt idx="85">
                  <c:v>0.501</c:v>
                </c:pt>
                <c:pt idx="86">
                  <c:v>0.556</c:v>
                </c:pt>
                <c:pt idx="87">
                  <c:v>0.5489999999999999</c:v>
                </c:pt>
                <c:pt idx="88">
                  <c:v>0.5259999999999999</c:v>
                </c:pt>
                <c:pt idx="89">
                  <c:v>0.495</c:v>
                </c:pt>
                <c:pt idx="90">
                  <c:v>0.5159999999999999</c:v>
                </c:pt>
                <c:pt idx="91">
                  <c:v>0.506</c:v>
                </c:pt>
                <c:pt idx="92">
                  <c:v>0.49199999999999994</c:v>
                </c:pt>
                <c:pt idx="93">
                  <c:v>0.478</c:v>
                </c:pt>
                <c:pt idx="94">
                  <c:v>0.5119999999999998</c:v>
                </c:pt>
                <c:pt idx="95">
                  <c:v>0.578</c:v>
                </c:pt>
                <c:pt idx="96">
                  <c:v>0.581</c:v>
                </c:pt>
                <c:pt idx="97">
                  <c:v>0.629</c:v>
                </c:pt>
                <c:pt idx="98">
                  <c:v>0.578</c:v>
                </c:pt>
                <c:pt idx="99">
                  <c:v>0.5389999999999999</c:v>
                </c:pt>
                <c:pt idx="100">
                  <c:v>0.467</c:v>
                </c:pt>
                <c:pt idx="101">
                  <c:v>0.4429999999999999</c:v>
                </c:pt>
                <c:pt idx="102">
                  <c:v>0.3940000000000001</c:v>
                </c:pt>
                <c:pt idx="103">
                  <c:v>0.34499999999999975</c:v>
                </c:pt>
                <c:pt idx="104">
                  <c:v>0.352</c:v>
                </c:pt>
                <c:pt idx="105">
                  <c:v>0.40700000000000003</c:v>
                </c:pt>
                <c:pt idx="106">
                  <c:v>0.508</c:v>
                </c:pt>
                <c:pt idx="107">
                  <c:v>0.5549999999999999</c:v>
                </c:pt>
                <c:pt idx="108">
                  <c:v>0.5340000000000001</c:v>
                </c:pt>
                <c:pt idx="109">
                  <c:v>0.4340000000000001</c:v>
                </c:pt>
                <c:pt idx="110">
                  <c:v>0.3579999999999999</c:v>
                </c:pt>
                <c:pt idx="111">
                  <c:v>0.2389999999999999</c:v>
                </c:pt>
                <c:pt idx="112">
                  <c:v>-0.263</c:v>
                </c:pt>
                <c:pt idx="113">
                  <c:v>-0.93</c:v>
                </c:pt>
                <c:pt idx="114">
                  <c:v>-1.141</c:v>
                </c:pt>
                <c:pt idx="115">
                  <c:v>-0.8660000000000003</c:v>
                </c:pt>
                <c:pt idx="116">
                  <c:v>-0.2530000000000002</c:v>
                </c:pt>
                <c:pt idx="117">
                  <c:v>-0.24100000000000005</c:v>
                </c:pt>
                <c:pt idx="118">
                  <c:v>-0.38</c:v>
                </c:pt>
                <c:pt idx="119">
                  <c:v>-0.3869999999999999</c:v>
                </c:pt>
                <c:pt idx="120">
                  <c:v>-0.09799999999999986</c:v>
                </c:pt>
                <c:pt idx="121">
                  <c:v>0.25400000000000006</c:v>
                </c:pt>
                <c:pt idx="122">
                  <c:v>0.3969999999999999</c:v>
                </c:pt>
                <c:pt idx="123">
                  <c:v>0.2999999999999998</c:v>
                </c:pt>
                <c:pt idx="124">
                  <c:v>0.14699999999999996</c:v>
                </c:pt>
                <c:pt idx="125">
                  <c:v>0.21199999999999974</c:v>
                </c:pt>
                <c:pt idx="126">
                  <c:v>0.33599999999999985</c:v>
                </c:pt>
                <c:pt idx="127">
                  <c:v>0.5300000000000002</c:v>
                </c:pt>
                <c:pt idx="128">
                  <c:v>0.6559999999999998</c:v>
                </c:pt>
                <c:pt idx="129">
                  <c:v>0.7570000000000001</c:v>
                </c:pt>
                <c:pt idx="130">
                  <c:v>0.8419999999999997</c:v>
                </c:pt>
                <c:pt idx="131">
                  <c:v>0.44799999999999984</c:v>
                </c:pt>
                <c:pt idx="132">
                  <c:v>-0.14300000000000002</c:v>
                </c:pt>
                <c:pt idx="133">
                  <c:v>-0.24800000000000022</c:v>
                </c:pt>
                <c:pt idx="134">
                  <c:v>0.06800000000000006</c:v>
                </c:pt>
                <c:pt idx="135">
                  <c:v>0.5090000000000001</c:v>
                </c:pt>
                <c:pt idx="136">
                  <c:v>0.591</c:v>
                </c:pt>
                <c:pt idx="137">
                  <c:v>0.6900000000000002</c:v>
                </c:pt>
                <c:pt idx="138">
                  <c:v>0.8560000000000002</c:v>
                </c:pt>
                <c:pt idx="139">
                  <c:v>0.9819999999999993</c:v>
                </c:pt>
                <c:pt idx="140">
                  <c:v>0.5230000000000001</c:v>
                </c:pt>
                <c:pt idx="141">
                  <c:v>-0.613</c:v>
                </c:pt>
                <c:pt idx="142">
                  <c:v>-1.0420000000000005</c:v>
                </c:pt>
                <c:pt idx="143">
                  <c:v>-0.7340000000000002</c:v>
                </c:pt>
                <c:pt idx="144">
                  <c:v>0.38</c:v>
                </c:pt>
                <c:pt idx="145">
                  <c:v>0.8599999999999999</c:v>
                </c:pt>
                <c:pt idx="146">
                  <c:v>0.9549999999999998</c:v>
                </c:pt>
                <c:pt idx="147">
                  <c:v>1.0829999999999993</c:v>
                </c:pt>
                <c:pt idx="148">
                  <c:v>1.263</c:v>
                </c:pt>
                <c:pt idx="149">
                  <c:v>1.4429999999999998</c:v>
                </c:pt>
              </c:numCache>
            </c:numRef>
          </c:val>
          <c:smooth val="0"/>
        </c:ser>
        <c:marker val="1"/>
        <c:axId val="54983305"/>
        <c:axId val="25087698"/>
      </c:lineChart>
      <c:catAx>
        <c:axId val="54983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Årstal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1" i="0" u="none" baseline="0"/>
            </a:pPr>
          </a:p>
        </c:txPr>
        <c:crossAx val="25087698"/>
        <c:crosses val="autoZero"/>
        <c:auto val="1"/>
        <c:lblOffset val="100"/>
        <c:tickMarkSkip val="5"/>
        <c:noMultiLvlLbl val="0"/>
      </c:catAx>
      <c:valAx>
        <c:axId val="25087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Strålingsfaktorer (W/m^2)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498330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Global Middel Temperatur (I forhold til gennemsnit fra 1961-1990) </a:t>
            </a:r>
          </a:p>
        </c:rich>
      </c:tx>
      <c:layout>
        <c:manualLayout>
          <c:xMode val="factor"/>
          <c:yMode val="factor"/>
          <c:x val="0.008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685"/>
          <c:w val="0.72325"/>
          <c:h val="0.835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'Ark 3 Klima Model'!$A$34:$A$183</c:f>
              <c:numCache>
                <c:ptCount val="150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</c:numCache>
            </c:numRef>
          </c:cat>
          <c:val>
            <c:numRef>
              <c:f>'Ark 3 Klima Model'!$E$33:$E$182</c:f>
              <c:numCache>
                <c:ptCount val="150"/>
                <c:pt idx="0">
                  <c:v>-0.1000977988416577</c:v>
                </c:pt>
                <c:pt idx="1">
                  <c:v>-0.09936534758659608</c:v>
                </c:pt>
                <c:pt idx="2">
                  <c:v>-0.09797277646655467</c:v>
                </c:pt>
                <c:pt idx="3">
                  <c:v>-0.09645052487937868</c:v>
                </c:pt>
                <c:pt idx="4">
                  <c:v>-0.09678259459679578</c:v>
                </c:pt>
                <c:pt idx="5">
                  <c:v>-0.12059471454292402</c:v>
                </c:pt>
                <c:pt idx="6">
                  <c:v>-0.17830074466814838</c:v>
                </c:pt>
                <c:pt idx="7">
                  <c:v>-0.24450502969846505</c:v>
                </c:pt>
                <c:pt idx="8">
                  <c:v>-0.2870180632518575</c:v>
                </c:pt>
                <c:pt idx="9">
                  <c:v>-0.2901196270647018</c:v>
                </c:pt>
                <c:pt idx="10">
                  <c:v>-0.27826418269197956</c:v>
                </c:pt>
                <c:pt idx="11">
                  <c:v>-0.26949576379525186</c:v>
                </c:pt>
                <c:pt idx="12">
                  <c:v>-0.2657246364056876</c:v>
                </c:pt>
                <c:pt idx="13">
                  <c:v>-0.2633276608318344</c:v>
                </c:pt>
                <c:pt idx="14">
                  <c:v>-0.25436128432464017</c:v>
                </c:pt>
                <c:pt idx="15">
                  <c:v>-0.2417349320740847</c:v>
                </c:pt>
                <c:pt idx="16">
                  <c:v>-0.22878698992453667</c:v>
                </c:pt>
                <c:pt idx="17">
                  <c:v>-0.21691838590006027</c:v>
                </c:pt>
                <c:pt idx="18">
                  <c:v>-0.20448900783089574</c:v>
                </c:pt>
                <c:pt idx="19">
                  <c:v>-0.19118405400885966</c:v>
                </c:pt>
                <c:pt idx="20">
                  <c:v>-0.1752779983299914</c:v>
                </c:pt>
                <c:pt idx="21">
                  <c:v>-0.16199968717713112</c:v>
                </c:pt>
                <c:pt idx="22">
                  <c:v>-0.15138151725607046</c:v>
                </c:pt>
                <c:pt idx="23">
                  <c:v>-0.1442907195511946</c:v>
                </c:pt>
                <c:pt idx="24">
                  <c:v>-0.13823662211383791</c:v>
                </c:pt>
                <c:pt idx="25">
                  <c:v>-0.13612822523352727</c:v>
                </c:pt>
                <c:pt idx="26">
                  <c:v>-0.13645876796638035</c:v>
                </c:pt>
                <c:pt idx="27">
                  <c:v>-0.13813913628863922</c:v>
                </c:pt>
                <c:pt idx="28">
                  <c:v>-0.13711550626796007</c:v>
                </c:pt>
                <c:pt idx="29">
                  <c:v>-0.13366047605790404</c:v>
                </c:pt>
                <c:pt idx="30">
                  <c:v>-0.126888747934846</c:v>
                </c:pt>
                <c:pt idx="31">
                  <c:v>-0.1179584807461099</c:v>
                </c:pt>
                <c:pt idx="32">
                  <c:v>-0.12163368352851071</c:v>
                </c:pt>
                <c:pt idx="33">
                  <c:v>-0.17508259258812037</c:v>
                </c:pt>
                <c:pt idx="34">
                  <c:v>-0.29867228976936955</c:v>
                </c:pt>
                <c:pt idx="35">
                  <c:v>-0.4471084984063838</c:v>
                </c:pt>
                <c:pt idx="36">
                  <c:v>-0.5469011887210432</c:v>
                </c:pt>
                <c:pt idx="37">
                  <c:v>-0.583037968267103</c:v>
                </c:pt>
                <c:pt idx="38">
                  <c:v>-0.5917503840468653</c:v>
                </c:pt>
                <c:pt idx="39">
                  <c:v>-0.6159885755247211</c:v>
                </c:pt>
                <c:pt idx="40">
                  <c:v>-0.6353909418074033</c:v>
                </c:pt>
                <c:pt idx="41">
                  <c:v>-0.6402298598969297</c:v>
                </c:pt>
                <c:pt idx="42">
                  <c:v>-0.6166385494399738</c:v>
                </c:pt>
                <c:pt idx="43">
                  <c:v>-0.5789362831075721</c:v>
                </c:pt>
                <c:pt idx="44">
                  <c:v>-0.5341547544212805</c:v>
                </c:pt>
                <c:pt idx="45">
                  <c:v>-0.5106635431018551</c:v>
                </c:pt>
                <c:pt idx="46">
                  <c:v>-0.5026600558580014</c:v>
                </c:pt>
                <c:pt idx="47">
                  <c:v>-0.4981592482578835</c:v>
                </c:pt>
                <c:pt idx="48">
                  <c:v>-0.4757717373037563</c:v>
                </c:pt>
                <c:pt idx="49">
                  <c:v>-0.44145073892026937</c:v>
                </c:pt>
                <c:pt idx="50">
                  <c:v>-0.4076191448198198</c:v>
                </c:pt>
                <c:pt idx="51">
                  <c:v>-0.38350917870972173</c:v>
                </c:pt>
                <c:pt idx="52">
                  <c:v>-0.3938955087331632</c:v>
                </c:pt>
                <c:pt idx="53">
                  <c:v>-0.4177609583957242</c:v>
                </c:pt>
                <c:pt idx="54">
                  <c:v>-0.4399890265598273</c:v>
                </c:pt>
                <c:pt idx="55">
                  <c:v>-0.4331352306048331</c:v>
                </c:pt>
                <c:pt idx="56">
                  <c:v>-0.4158168707878087</c:v>
                </c:pt>
                <c:pt idx="57">
                  <c:v>-0.3942404739004511</c:v>
                </c:pt>
                <c:pt idx="58">
                  <c:v>-0.36975783206137636</c:v>
                </c:pt>
                <c:pt idx="59">
                  <c:v>-0.342537724543097</c:v>
                </c:pt>
                <c:pt idx="60">
                  <c:v>-0.31530756182744946</c:v>
                </c:pt>
                <c:pt idx="61">
                  <c:v>-0.3072079220654858</c:v>
                </c:pt>
                <c:pt idx="62">
                  <c:v>-0.31009413527715074</c:v>
                </c:pt>
                <c:pt idx="63">
                  <c:v>-0.3134121026506421</c:v>
                </c:pt>
                <c:pt idx="64">
                  <c:v>-0.29643282979272384</c:v>
                </c:pt>
                <c:pt idx="65">
                  <c:v>-0.2656581285208824</c:v>
                </c:pt>
                <c:pt idx="66">
                  <c:v>-0.23485367731018264</c:v>
                </c:pt>
                <c:pt idx="67">
                  <c:v>-0.20408148518768113</c:v>
                </c:pt>
                <c:pt idx="68">
                  <c:v>-0.17585098315953482</c:v>
                </c:pt>
                <c:pt idx="69">
                  <c:v>-0.15486662418564814</c:v>
                </c:pt>
                <c:pt idx="70">
                  <c:v>-0.13732821517685553</c:v>
                </c:pt>
                <c:pt idx="71">
                  <c:v>-0.11991407156332876</c:v>
                </c:pt>
                <c:pt idx="72">
                  <c:v>-0.09848728869099968</c:v>
                </c:pt>
                <c:pt idx="73">
                  <c:v>-0.07784945789335213</c:v>
                </c:pt>
                <c:pt idx="74">
                  <c:v>-0.05877576744427416</c:v>
                </c:pt>
                <c:pt idx="75">
                  <c:v>-0.03940848360694488</c:v>
                </c:pt>
                <c:pt idx="76">
                  <c:v>-0.018574375501267518</c:v>
                </c:pt>
                <c:pt idx="77">
                  <c:v>0.0002019253765522394</c:v>
                </c:pt>
                <c:pt idx="78">
                  <c:v>0.012177842417611343</c:v>
                </c:pt>
                <c:pt idx="79">
                  <c:v>0.019862390400400012</c:v>
                </c:pt>
                <c:pt idx="80">
                  <c:v>0.027720357840352747</c:v>
                </c:pt>
                <c:pt idx="81">
                  <c:v>0.0366951297790339</c:v>
                </c:pt>
                <c:pt idx="82">
                  <c:v>0.04520355534947469</c:v>
                </c:pt>
                <c:pt idx="83">
                  <c:v>0.05376087102168055</c:v>
                </c:pt>
                <c:pt idx="84">
                  <c:v>0.06619125208135644</c:v>
                </c:pt>
                <c:pt idx="85">
                  <c:v>0.0828479006126341</c:v>
                </c:pt>
                <c:pt idx="86">
                  <c:v>0.1014843172263747</c:v>
                </c:pt>
                <c:pt idx="87">
                  <c:v>0.11823643272068739</c:v>
                </c:pt>
                <c:pt idx="88">
                  <c:v>0.13229561416262015</c:v>
                </c:pt>
                <c:pt idx="89">
                  <c:v>0.143395349114746</c:v>
                </c:pt>
                <c:pt idx="90">
                  <c:v>0.15487881842771434</c:v>
                </c:pt>
                <c:pt idx="91">
                  <c:v>0.16486169821564495</c:v>
                </c:pt>
                <c:pt idx="92">
                  <c:v>0.173222874456318</c:v>
                </c:pt>
                <c:pt idx="93">
                  <c:v>0.18009000550836146</c:v>
                </c:pt>
                <c:pt idx="94">
                  <c:v>0.18845168386818228</c:v>
                </c:pt>
                <c:pt idx="95">
                  <c:v>0.20010432641022974</c:v>
                </c:pt>
                <c:pt idx="96">
                  <c:v>0.21102083445131542</c:v>
                </c:pt>
                <c:pt idx="97">
                  <c:v>0.223950739006328</c:v>
                </c:pt>
                <c:pt idx="98">
                  <c:v>0.23281424493716224</c:v>
                </c:pt>
                <c:pt idx="99">
                  <c:v>0.23864914458398173</c:v>
                </c:pt>
                <c:pt idx="100">
                  <c:v>0.23971999668396993</c:v>
                </c:pt>
                <c:pt idx="101">
                  <c:v>0.2392726988832991</c:v>
                </c:pt>
                <c:pt idx="102">
                  <c:v>0.2359314132344154</c:v>
                </c:pt>
                <c:pt idx="103">
                  <c:v>0.22992386546077842</c:v>
                </c:pt>
                <c:pt idx="104">
                  <c:v>0.22480933304048073</c:v>
                </c:pt>
                <c:pt idx="105">
                  <c:v>0.22338850293054274</c:v>
                </c:pt>
                <c:pt idx="106">
                  <c:v>0.22812205524033669</c:v>
                </c:pt>
                <c:pt idx="107">
                  <c:v>0.23529583266427107</c:v>
                </c:pt>
                <c:pt idx="108">
                  <c:v>0.24065060312611958</c:v>
                </c:pt>
                <c:pt idx="109">
                  <c:v>0.23960437113439031</c:v>
                </c:pt>
                <c:pt idx="110">
                  <c:v>0.23409635076930557</c:v>
                </c:pt>
                <c:pt idx="111">
                  <c:v>0.22190570943206794</c:v>
                </c:pt>
                <c:pt idx="112">
                  <c:v>0.18065019206873972</c:v>
                </c:pt>
                <c:pt idx="113">
                  <c:v>0.1027478429788274</c:v>
                </c:pt>
                <c:pt idx="114">
                  <c:v>0.018356592930377863</c:v>
                </c:pt>
                <c:pt idx="115">
                  <c:v>-0.042944564663147854</c:v>
                </c:pt>
                <c:pt idx="116">
                  <c:v>-0.06275645350399511</c:v>
                </c:pt>
                <c:pt idx="117">
                  <c:v>-0.08029131077400711</c:v>
                </c:pt>
                <c:pt idx="118">
                  <c:v>-0.10476005647379726</c:v>
                </c:pt>
                <c:pt idx="119">
                  <c:v>-0.12772192892640513</c:v>
                </c:pt>
                <c:pt idx="120">
                  <c:v>-0.13159119766232277</c:v>
                </c:pt>
                <c:pt idx="121">
                  <c:v>-0.11410219981705033</c:v>
                </c:pt>
                <c:pt idx="122">
                  <c:v>-0.08943639608990335</c:v>
                </c:pt>
                <c:pt idx="123">
                  <c:v>-0.07251338480864485</c:v>
                </c:pt>
                <c:pt idx="124">
                  <c:v>-0.06607325393612004</c:v>
                </c:pt>
                <c:pt idx="125">
                  <c:v>-0.05625195774092763</c:v>
                </c:pt>
                <c:pt idx="126">
                  <c:v>-0.03978660891809084</c:v>
                </c:pt>
                <c:pt idx="127">
                  <c:v>-0.01301312699565367</c:v>
                </c:pt>
                <c:pt idx="128">
                  <c:v>0.019190184192761847</c:v>
                </c:pt>
                <c:pt idx="129">
                  <c:v>0.0549008696327901</c:v>
                </c:pt>
                <c:pt idx="130">
                  <c:v>0.09288608808639855</c:v>
                </c:pt>
                <c:pt idx="131">
                  <c:v>0.104316963148374</c:v>
                </c:pt>
                <c:pt idx="132">
                  <c:v>0.07950022831546925</c:v>
                </c:pt>
                <c:pt idx="133">
                  <c:v>0.05035701309788533</c:v>
                </c:pt>
                <c:pt idx="134">
                  <c:v>0.0424086028308006</c:v>
                </c:pt>
                <c:pt idx="135">
                  <c:v>0.061463567012431705</c:v>
                </c:pt>
                <c:pt idx="136">
                  <c:v>0.08392437599182619</c:v>
                </c:pt>
                <c:pt idx="137">
                  <c:v>0.1105399200233834</c:v>
                </c:pt>
                <c:pt idx="138">
                  <c:v>0.14499078660612075</c:v>
                </c:pt>
                <c:pt idx="139">
                  <c:v>0.1842680475623315</c:v>
                </c:pt>
                <c:pt idx="140">
                  <c:v>0.19300191726963783</c:v>
                </c:pt>
                <c:pt idx="141">
                  <c:v>0.1331031620325993</c:v>
                </c:pt>
                <c:pt idx="142">
                  <c:v>0.05225978488732354</c:v>
                </c:pt>
                <c:pt idx="143">
                  <c:v>-0.003798742717937703</c:v>
                </c:pt>
                <c:pt idx="144">
                  <c:v>0.011185536485239206</c:v>
                </c:pt>
                <c:pt idx="145">
                  <c:v>0.053701032770340454</c:v>
                </c:pt>
                <c:pt idx="146">
                  <c:v>0.09855366971460607</c:v>
                </c:pt>
                <c:pt idx="147">
                  <c:v>0.14753353958243898</c:v>
                </c:pt>
                <c:pt idx="148">
                  <c:v>0.20342631523588056</c:v>
                </c:pt>
                <c:pt idx="149">
                  <c:v>0.2656882475184023</c:v>
                </c:pt>
              </c:numCache>
            </c:numRef>
          </c:val>
          <c:smooth val="0"/>
        </c:ser>
        <c:ser>
          <c:idx val="1"/>
          <c:order val="1"/>
          <c:tx>
            <c:v>Observationer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'Ark 3 Klima Model'!$A$34:$A$183</c:f>
              <c:numCache>
                <c:ptCount val="150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</c:numCache>
            </c:numRef>
          </c:cat>
          <c:val>
            <c:numRef>
              <c:f>'Ark 3 Klima Model'!$F$33:$F$182</c:f>
              <c:numCache>
                <c:ptCount val="150"/>
                <c:pt idx="0">
                  <c:v>-0.17</c:v>
                </c:pt>
                <c:pt idx="1">
                  <c:v>-0.17</c:v>
                </c:pt>
                <c:pt idx="2">
                  <c:v>-0.33</c:v>
                </c:pt>
                <c:pt idx="3">
                  <c:v>-0.36</c:v>
                </c:pt>
                <c:pt idx="4">
                  <c:v>-0.12</c:v>
                </c:pt>
                <c:pt idx="5">
                  <c:v>-0.55</c:v>
                </c:pt>
                <c:pt idx="6">
                  <c:v>-0.37</c:v>
                </c:pt>
                <c:pt idx="7">
                  <c:v>-0.48</c:v>
                </c:pt>
                <c:pt idx="8">
                  <c:v>-0.43</c:v>
                </c:pt>
                <c:pt idx="9">
                  <c:v>-0.25</c:v>
                </c:pt>
                <c:pt idx="10">
                  <c:v>-0.39</c:v>
                </c:pt>
                <c:pt idx="11">
                  <c:v>-0.43</c:v>
                </c:pt>
                <c:pt idx="12">
                  <c:v>-0.51</c:v>
                </c:pt>
                <c:pt idx="13">
                  <c:v>-0.29</c:v>
                </c:pt>
                <c:pt idx="14">
                  <c:v>-0.47</c:v>
                </c:pt>
                <c:pt idx="15">
                  <c:v>-0.27</c:v>
                </c:pt>
                <c:pt idx="16">
                  <c:v>-0.21</c:v>
                </c:pt>
                <c:pt idx="17">
                  <c:v>-0.31</c:v>
                </c:pt>
                <c:pt idx="18">
                  <c:v>-0.24</c:v>
                </c:pt>
                <c:pt idx="19">
                  <c:v>-0.31</c:v>
                </c:pt>
                <c:pt idx="20">
                  <c:v>-0.34</c:v>
                </c:pt>
                <c:pt idx="21">
                  <c:v>-0.36</c:v>
                </c:pt>
                <c:pt idx="22">
                  <c:v>-0.23</c:v>
                </c:pt>
                <c:pt idx="23">
                  <c:v>-0.29</c:v>
                </c:pt>
                <c:pt idx="24">
                  <c:v>-0.41</c:v>
                </c:pt>
                <c:pt idx="25">
                  <c:v>-0.42</c:v>
                </c:pt>
                <c:pt idx="26">
                  <c:v>-0.4</c:v>
                </c:pt>
                <c:pt idx="27">
                  <c:v>-0.13</c:v>
                </c:pt>
                <c:pt idx="28">
                  <c:v>0</c:v>
                </c:pt>
                <c:pt idx="29">
                  <c:v>-0.3</c:v>
                </c:pt>
                <c:pt idx="30">
                  <c:v>-0.28</c:v>
                </c:pt>
                <c:pt idx="31">
                  <c:v>-0.25</c:v>
                </c:pt>
                <c:pt idx="32">
                  <c:v>-0.23</c:v>
                </c:pt>
                <c:pt idx="33">
                  <c:v>-0.31</c:v>
                </c:pt>
                <c:pt idx="34">
                  <c:v>-0.36</c:v>
                </c:pt>
                <c:pt idx="35">
                  <c:v>-0.34</c:v>
                </c:pt>
                <c:pt idx="36">
                  <c:v>-0.26</c:v>
                </c:pt>
                <c:pt idx="37">
                  <c:v>-0.37</c:v>
                </c:pt>
                <c:pt idx="38">
                  <c:v>-0.31</c:v>
                </c:pt>
                <c:pt idx="39">
                  <c:v>-0.17</c:v>
                </c:pt>
                <c:pt idx="40">
                  <c:v>-0.39</c:v>
                </c:pt>
                <c:pt idx="41">
                  <c:v>-0.32</c:v>
                </c:pt>
                <c:pt idx="42">
                  <c:v>-0.42</c:v>
                </c:pt>
                <c:pt idx="43">
                  <c:v>-0.46</c:v>
                </c:pt>
                <c:pt idx="44">
                  <c:v>-0.38</c:v>
                </c:pt>
                <c:pt idx="45">
                  <c:v>-0.36</c:v>
                </c:pt>
                <c:pt idx="46">
                  <c:v>-0.16</c:v>
                </c:pt>
                <c:pt idx="47">
                  <c:v>-0.15</c:v>
                </c:pt>
                <c:pt idx="48">
                  <c:v>-0.33</c:v>
                </c:pt>
                <c:pt idx="49">
                  <c:v>-0.22</c:v>
                </c:pt>
                <c:pt idx="50">
                  <c:v>-0.13</c:v>
                </c:pt>
                <c:pt idx="51">
                  <c:v>-0.22</c:v>
                </c:pt>
                <c:pt idx="52">
                  <c:v>-0.37</c:v>
                </c:pt>
                <c:pt idx="53">
                  <c:v>-0.45</c:v>
                </c:pt>
                <c:pt idx="54">
                  <c:v>-0.49</c:v>
                </c:pt>
                <c:pt idx="55">
                  <c:v>-0.37</c:v>
                </c:pt>
                <c:pt idx="56">
                  <c:v>-0.3</c:v>
                </c:pt>
                <c:pt idx="57">
                  <c:v>-0.5</c:v>
                </c:pt>
                <c:pt idx="58">
                  <c:v>-0.52</c:v>
                </c:pt>
                <c:pt idx="59">
                  <c:v>-0.5</c:v>
                </c:pt>
                <c:pt idx="60">
                  <c:v>-0.46</c:v>
                </c:pt>
                <c:pt idx="61">
                  <c:v>-0.48</c:v>
                </c:pt>
                <c:pt idx="62">
                  <c:v>-0.41</c:v>
                </c:pt>
                <c:pt idx="63">
                  <c:v>-0.42</c:v>
                </c:pt>
                <c:pt idx="64">
                  <c:v>-0.24</c:v>
                </c:pt>
                <c:pt idx="65">
                  <c:v>-0.13</c:v>
                </c:pt>
                <c:pt idx="66">
                  <c:v>-0.36</c:v>
                </c:pt>
                <c:pt idx="67">
                  <c:v>-0.51</c:v>
                </c:pt>
                <c:pt idx="68">
                  <c:v>-0.39</c:v>
                </c:pt>
                <c:pt idx="69">
                  <c:v>-0.3</c:v>
                </c:pt>
                <c:pt idx="70">
                  <c:v>-0.23</c:v>
                </c:pt>
                <c:pt idx="71">
                  <c:v>-0.19</c:v>
                </c:pt>
                <c:pt idx="72">
                  <c:v>-0.31</c:v>
                </c:pt>
                <c:pt idx="73">
                  <c:v>-0.27</c:v>
                </c:pt>
                <c:pt idx="74">
                  <c:v>-0.33</c:v>
                </c:pt>
                <c:pt idx="75">
                  <c:v>-0.22</c:v>
                </c:pt>
                <c:pt idx="76">
                  <c:v>-0.08</c:v>
                </c:pt>
                <c:pt idx="77">
                  <c:v>-0.19</c:v>
                </c:pt>
                <c:pt idx="78">
                  <c:v>-0.22</c:v>
                </c:pt>
                <c:pt idx="79">
                  <c:v>-0.37</c:v>
                </c:pt>
                <c:pt idx="80">
                  <c:v>-0.13</c:v>
                </c:pt>
                <c:pt idx="81">
                  <c:v>-0.05</c:v>
                </c:pt>
                <c:pt idx="82">
                  <c:v>-0.1</c:v>
                </c:pt>
                <c:pt idx="83">
                  <c:v>-0.24</c:v>
                </c:pt>
                <c:pt idx="84">
                  <c:v>-0.11</c:v>
                </c:pt>
                <c:pt idx="85">
                  <c:v>-0.15</c:v>
                </c:pt>
                <c:pt idx="86">
                  <c:v>-0.1</c:v>
                </c:pt>
                <c:pt idx="87">
                  <c:v>0</c:v>
                </c:pt>
                <c:pt idx="88">
                  <c:v>0.09</c:v>
                </c:pt>
                <c:pt idx="89">
                  <c:v>0.02</c:v>
                </c:pt>
                <c:pt idx="90">
                  <c:v>-0.04</c:v>
                </c:pt>
                <c:pt idx="91">
                  <c:v>0.06</c:v>
                </c:pt>
                <c:pt idx="92">
                  <c:v>0.05</c:v>
                </c:pt>
                <c:pt idx="93">
                  <c:v>0.06</c:v>
                </c:pt>
                <c:pt idx="94">
                  <c:v>0.22</c:v>
                </c:pt>
                <c:pt idx="95">
                  <c:v>0.06</c:v>
                </c:pt>
                <c:pt idx="96">
                  <c:v>-0.08</c:v>
                </c:pt>
                <c:pt idx="97">
                  <c:v>-0.08</c:v>
                </c:pt>
                <c:pt idx="98">
                  <c:v>-0.08</c:v>
                </c:pt>
                <c:pt idx="99">
                  <c:v>-0.09</c:v>
                </c:pt>
                <c:pt idx="100">
                  <c:v>-0.19</c:v>
                </c:pt>
                <c:pt idx="101">
                  <c:v>-0.04</c:v>
                </c:pt>
                <c:pt idx="102">
                  <c:v>0.02</c:v>
                </c:pt>
                <c:pt idx="103">
                  <c:v>0.1</c:v>
                </c:pt>
                <c:pt idx="104">
                  <c:v>-0.15</c:v>
                </c:pt>
                <c:pt idx="105">
                  <c:v>-0.16</c:v>
                </c:pt>
                <c:pt idx="106">
                  <c:v>-0.25</c:v>
                </c:pt>
                <c:pt idx="107">
                  <c:v>0.05</c:v>
                </c:pt>
                <c:pt idx="108">
                  <c:v>0.12</c:v>
                </c:pt>
                <c:pt idx="109">
                  <c:v>0.04</c:v>
                </c:pt>
                <c:pt idx="110">
                  <c:v>0</c:v>
                </c:pt>
                <c:pt idx="111">
                  <c:v>0.03</c:v>
                </c:pt>
                <c:pt idx="112">
                  <c:v>0.04</c:v>
                </c:pt>
                <c:pt idx="113">
                  <c:v>0.07</c:v>
                </c:pt>
                <c:pt idx="114">
                  <c:v>-0.22</c:v>
                </c:pt>
                <c:pt idx="115">
                  <c:v>-0.16</c:v>
                </c:pt>
                <c:pt idx="116">
                  <c:v>-0.06</c:v>
                </c:pt>
                <c:pt idx="117">
                  <c:v>-0.06</c:v>
                </c:pt>
                <c:pt idx="118">
                  <c:v>-0.09</c:v>
                </c:pt>
                <c:pt idx="119">
                  <c:v>0.03</c:v>
                </c:pt>
                <c:pt idx="120">
                  <c:v>-0.03</c:v>
                </c:pt>
                <c:pt idx="121">
                  <c:v>-0.19</c:v>
                </c:pt>
                <c:pt idx="122">
                  <c:v>-0.06</c:v>
                </c:pt>
                <c:pt idx="123">
                  <c:v>0.09</c:v>
                </c:pt>
                <c:pt idx="124">
                  <c:v>-0.18</c:v>
                </c:pt>
                <c:pt idx="125">
                  <c:v>-0.11</c:v>
                </c:pt>
                <c:pt idx="126">
                  <c:v>-0.22</c:v>
                </c:pt>
                <c:pt idx="127">
                  <c:v>0.06</c:v>
                </c:pt>
                <c:pt idx="128">
                  <c:v>-0.04</c:v>
                </c:pt>
                <c:pt idx="129">
                  <c:v>0.06</c:v>
                </c:pt>
                <c:pt idx="130">
                  <c:v>0.1</c:v>
                </c:pt>
                <c:pt idx="131">
                  <c:v>0.14</c:v>
                </c:pt>
                <c:pt idx="132">
                  <c:v>0.06</c:v>
                </c:pt>
                <c:pt idx="133">
                  <c:v>0.24</c:v>
                </c:pt>
                <c:pt idx="134">
                  <c:v>0.02</c:v>
                </c:pt>
                <c:pt idx="135">
                  <c:v>0</c:v>
                </c:pt>
                <c:pt idx="136">
                  <c:v>0.1</c:v>
                </c:pt>
                <c:pt idx="137">
                  <c:v>0.24</c:v>
                </c:pt>
                <c:pt idx="138">
                  <c:v>0.25</c:v>
                </c:pt>
                <c:pt idx="139">
                  <c:v>0.18</c:v>
                </c:pt>
                <c:pt idx="140">
                  <c:v>0.35</c:v>
                </c:pt>
                <c:pt idx="141">
                  <c:v>0.3</c:v>
                </c:pt>
                <c:pt idx="142">
                  <c:v>0.15</c:v>
                </c:pt>
                <c:pt idx="143">
                  <c:v>0.19</c:v>
                </c:pt>
                <c:pt idx="144">
                  <c:v>0.26</c:v>
                </c:pt>
                <c:pt idx="145">
                  <c:v>0.39</c:v>
                </c:pt>
                <c:pt idx="146">
                  <c:v>0.23</c:v>
                </c:pt>
                <c:pt idx="147">
                  <c:v>0.5</c:v>
                </c:pt>
                <c:pt idx="148">
                  <c:v>0.57</c:v>
                </c:pt>
                <c:pt idx="149">
                  <c:v>0.34</c:v>
                </c:pt>
              </c:numCache>
            </c:numRef>
          </c:val>
          <c:smooth val="0"/>
        </c:ser>
        <c:ser>
          <c:idx val="2"/>
          <c:order val="2"/>
          <c:tx>
            <c:v>SENSITIVITY (K/(W/sq.m))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'Ark 3 Klima Model'!$A$34:$A$183</c:f>
              <c:numCache>
                <c:ptCount val="150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</c:numCache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strRef>
              <c:f>'Ark 3 Klima Model'!$D$19</c:f>
              <c:strCache>
                <c:ptCount val="1"/>
                <c:pt idx="0">
                  <c:v>0,90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'Ark 3 Klima Model'!$A$34:$A$183</c:f>
              <c:numCache>
                <c:ptCount val="150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</c:numCache>
            </c:num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4462691"/>
        <c:axId val="18837628"/>
      </c:lineChart>
      <c:catAx>
        <c:axId val="24462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Årstal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975" b="1" i="0" u="none" baseline="0"/>
            </a:pPr>
          </a:p>
        </c:txPr>
        <c:crossAx val="18837628"/>
        <c:crossesAt val="0"/>
        <c:auto val="0"/>
        <c:lblOffset val="100"/>
        <c:tickMarkSkip val="5"/>
        <c:noMultiLvlLbl val="0"/>
      </c:catAx>
      <c:valAx>
        <c:axId val="18837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Afvigelse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24462691"/>
        <c:crossesAt val="1"/>
        <c:crossBetween val="between"/>
        <c:dispUnits/>
      </c:valAx>
      <c:spPr>
        <a:noFill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Strålingsbalance og temperaturændring som funktion af tiden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55"/>
          <c:w val="0.843"/>
          <c:h val="0.83675"/>
        </c:manualLayout>
      </c:layout>
      <c:lineChart>
        <c:grouping val="standard"/>
        <c:varyColors val="0"/>
        <c:ser>
          <c:idx val="0"/>
          <c:order val="0"/>
          <c:tx>
            <c:v>Model temperatur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'Ark 3 Klima Model'!$A$34:$A$183</c:f>
              <c:numCache>
                <c:ptCount val="150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</c:numCache>
            </c:numRef>
          </c:cat>
          <c:val>
            <c:numRef>
              <c:f>'Ark 3 Klima Model'!$D$33:$D$182</c:f>
              <c:numCache>
                <c:ptCount val="150"/>
                <c:pt idx="0">
                  <c:v>0.002093428165007113</c:v>
                </c:pt>
                <c:pt idx="1">
                  <c:v>0.002825879420068739</c:v>
                </c:pt>
                <c:pt idx="2">
                  <c:v>0.004218450540110155</c:v>
                </c:pt>
                <c:pt idx="3">
                  <c:v>0.0057407021272861455</c:v>
                </c:pt>
                <c:pt idx="4">
                  <c:v>0.00540863240986904</c:v>
                </c:pt>
                <c:pt idx="5">
                  <c:v>-0.0184034875362592</c:v>
                </c:pt>
                <c:pt idx="6">
                  <c:v>-0.07610951766148358</c:v>
                </c:pt>
                <c:pt idx="7">
                  <c:v>-0.14231380269180022</c:v>
                </c:pt>
                <c:pt idx="8">
                  <c:v>-0.1848268362451927</c:v>
                </c:pt>
                <c:pt idx="9">
                  <c:v>-0.18792840005803696</c:v>
                </c:pt>
                <c:pt idx="10">
                  <c:v>-0.17607295568531475</c:v>
                </c:pt>
                <c:pt idx="11">
                  <c:v>-0.16730453678858706</c:v>
                </c:pt>
                <c:pt idx="12">
                  <c:v>-0.1635334093990228</c:v>
                </c:pt>
                <c:pt idx="13">
                  <c:v>-0.1611364338251696</c:v>
                </c:pt>
                <c:pt idx="14">
                  <c:v>-0.15217005731797534</c:v>
                </c:pt>
                <c:pt idx="15">
                  <c:v>-0.1395437050674199</c:v>
                </c:pt>
                <c:pt idx="16">
                  <c:v>-0.12659576291787186</c:v>
                </c:pt>
                <c:pt idx="17">
                  <c:v>-0.11472715889339545</c:v>
                </c:pt>
                <c:pt idx="18">
                  <c:v>-0.10229778082423094</c:v>
                </c:pt>
                <c:pt idx="19">
                  <c:v>-0.08899282700219484</c:v>
                </c:pt>
                <c:pt idx="20">
                  <c:v>-0.07308677132332658</c:v>
                </c:pt>
                <c:pt idx="21">
                  <c:v>-0.05980846017046631</c:v>
                </c:pt>
                <c:pt idx="22">
                  <c:v>-0.04919029024940565</c:v>
                </c:pt>
                <c:pt idx="23">
                  <c:v>-0.04209949254452978</c:v>
                </c:pt>
                <c:pt idx="24">
                  <c:v>-0.036045395107173105</c:v>
                </c:pt>
                <c:pt idx="25">
                  <c:v>-0.03393699822686245</c:v>
                </c:pt>
                <c:pt idx="26">
                  <c:v>-0.03426754095971554</c:v>
                </c:pt>
                <c:pt idx="27">
                  <c:v>-0.035947909281974395</c:v>
                </c:pt>
                <c:pt idx="28">
                  <c:v>-0.03492427926129525</c:v>
                </c:pt>
                <c:pt idx="29">
                  <c:v>-0.03146924905123924</c:v>
                </c:pt>
                <c:pt idx="30">
                  <c:v>-0.024697520928181192</c:v>
                </c:pt>
                <c:pt idx="31">
                  <c:v>-0.01576725373944509</c:v>
                </c:pt>
                <c:pt idx="32">
                  <c:v>-0.019442456521845897</c:v>
                </c:pt>
                <c:pt idx="33">
                  <c:v>-0.07289136558145555</c:v>
                </c:pt>
                <c:pt idx="34">
                  <c:v>-0.19648106276270474</c:v>
                </c:pt>
                <c:pt idx="35">
                  <c:v>-0.34491727139971895</c:v>
                </c:pt>
                <c:pt idx="36">
                  <c:v>-0.4447099617143784</c:v>
                </c:pt>
                <c:pt idx="37">
                  <c:v>-0.48084674126043814</c:v>
                </c:pt>
                <c:pt idx="38">
                  <c:v>-0.4895591570402005</c:v>
                </c:pt>
                <c:pt idx="39">
                  <c:v>-0.5137973485180563</c:v>
                </c:pt>
                <c:pt idx="40">
                  <c:v>-0.5331997148007385</c:v>
                </c:pt>
                <c:pt idx="41">
                  <c:v>-0.5380386328902649</c:v>
                </c:pt>
                <c:pt idx="42">
                  <c:v>-0.5144473224333089</c:v>
                </c:pt>
                <c:pt idx="43">
                  <c:v>-0.4767450561009073</c:v>
                </c:pt>
                <c:pt idx="44">
                  <c:v>-0.43196352741461563</c:v>
                </c:pt>
                <c:pt idx="45">
                  <c:v>-0.40847231609519036</c:v>
                </c:pt>
                <c:pt idx="46">
                  <c:v>-0.4004688288513366</c:v>
                </c:pt>
                <c:pt idx="47">
                  <c:v>-0.39596802125121866</c:v>
                </c:pt>
                <c:pt idx="48">
                  <c:v>-0.3735805102970915</c:v>
                </c:pt>
                <c:pt idx="49">
                  <c:v>-0.33925951191360454</c:v>
                </c:pt>
                <c:pt idx="50">
                  <c:v>-0.305427917813155</c:v>
                </c:pt>
                <c:pt idx="51">
                  <c:v>-0.2813179517030569</c:v>
                </c:pt>
                <c:pt idx="52">
                  <c:v>-0.29170428172649837</c:v>
                </c:pt>
                <c:pt idx="53">
                  <c:v>-0.31556973138905936</c:v>
                </c:pt>
                <c:pt idx="54">
                  <c:v>-0.33779779955316247</c:v>
                </c:pt>
                <c:pt idx="55">
                  <c:v>-0.3309440035981683</c:v>
                </c:pt>
                <c:pt idx="56">
                  <c:v>-0.3136256437811439</c:v>
                </c:pt>
                <c:pt idx="57">
                  <c:v>-0.29204924689378625</c:v>
                </c:pt>
                <c:pt idx="58">
                  <c:v>-0.2675666050547115</c:v>
                </c:pt>
                <c:pt idx="59">
                  <c:v>-0.24034649753643217</c:v>
                </c:pt>
                <c:pt idx="60">
                  <c:v>-0.21311633482078465</c:v>
                </c:pt>
                <c:pt idx="61">
                  <c:v>-0.205016695058821</c:v>
                </c:pt>
                <c:pt idx="62">
                  <c:v>-0.2079029082704859</c:v>
                </c:pt>
                <c:pt idx="63">
                  <c:v>-0.21122087564397732</c:v>
                </c:pt>
                <c:pt idx="64">
                  <c:v>-0.19424160278605904</c:v>
                </c:pt>
                <c:pt idx="65">
                  <c:v>-0.16346690151421758</c:v>
                </c:pt>
                <c:pt idx="66">
                  <c:v>-0.1326624503035178</c:v>
                </c:pt>
                <c:pt idx="67">
                  <c:v>-0.10189025818101631</c:v>
                </c:pt>
                <c:pt idx="68">
                  <c:v>-0.07365975615287</c:v>
                </c:pt>
                <c:pt idx="69">
                  <c:v>-0.05267539717898333</c:v>
                </c:pt>
                <c:pt idx="70">
                  <c:v>-0.035136988170190724</c:v>
                </c:pt>
                <c:pt idx="71">
                  <c:v>-0.01772284455666393</c:v>
                </c:pt>
                <c:pt idx="72">
                  <c:v>0.0037039383156651402</c:v>
                </c:pt>
                <c:pt idx="73">
                  <c:v>0.024341769113312685</c:v>
                </c:pt>
                <c:pt idx="74">
                  <c:v>0.04341545956239066</c:v>
                </c:pt>
                <c:pt idx="75">
                  <c:v>0.06278274339971994</c:v>
                </c:pt>
                <c:pt idx="76">
                  <c:v>0.0836168515053973</c:v>
                </c:pt>
                <c:pt idx="77">
                  <c:v>0.10239315238321706</c:v>
                </c:pt>
                <c:pt idx="78">
                  <c:v>0.11436906942427616</c:v>
                </c:pt>
                <c:pt idx="79">
                  <c:v>0.12205361740706483</c:v>
                </c:pt>
                <c:pt idx="80">
                  <c:v>0.12991158484701756</c:v>
                </c:pt>
                <c:pt idx="81">
                  <c:v>0.13888635678569872</c:v>
                </c:pt>
                <c:pt idx="82">
                  <c:v>0.1473947823561395</c:v>
                </c:pt>
                <c:pt idx="83">
                  <c:v>0.15595209802834537</c:v>
                </c:pt>
                <c:pt idx="84">
                  <c:v>0.16838247908802126</c:v>
                </c:pt>
                <c:pt idx="85">
                  <c:v>0.18503912761929892</c:v>
                </c:pt>
                <c:pt idx="86">
                  <c:v>0.20367554423303952</c:v>
                </c:pt>
                <c:pt idx="87">
                  <c:v>0.2204276597273522</c:v>
                </c:pt>
                <c:pt idx="88">
                  <c:v>0.23448684116928495</c:v>
                </c:pt>
                <c:pt idx="89">
                  <c:v>0.24558657612141083</c:v>
                </c:pt>
                <c:pt idx="90">
                  <c:v>0.25707004543437917</c:v>
                </c:pt>
                <c:pt idx="91">
                  <c:v>0.2670529252223098</c:v>
                </c:pt>
                <c:pt idx="92">
                  <c:v>0.27541410146298284</c:v>
                </c:pt>
                <c:pt idx="93">
                  <c:v>0.2822812325150263</c:v>
                </c:pt>
                <c:pt idx="94">
                  <c:v>0.2906429108748471</c:v>
                </c:pt>
                <c:pt idx="95">
                  <c:v>0.30229555341689457</c:v>
                </c:pt>
                <c:pt idx="96">
                  <c:v>0.31321206145798025</c:v>
                </c:pt>
                <c:pt idx="97">
                  <c:v>0.32614196601299283</c:v>
                </c:pt>
                <c:pt idx="98">
                  <c:v>0.33500547194382707</c:v>
                </c:pt>
                <c:pt idx="99">
                  <c:v>0.34084037159064656</c:v>
                </c:pt>
                <c:pt idx="100">
                  <c:v>0.34191122369063476</c:v>
                </c:pt>
                <c:pt idx="101">
                  <c:v>0.34146392588996394</c:v>
                </c:pt>
                <c:pt idx="102">
                  <c:v>0.33812264024108024</c:v>
                </c:pt>
                <c:pt idx="103">
                  <c:v>0.33211509246744325</c:v>
                </c:pt>
                <c:pt idx="104">
                  <c:v>0.32700056004714556</c:v>
                </c:pt>
                <c:pt idx="105">
                  <c:v>0.3255797299372076</c:v>
                </c:pt>
                <c:pt idx="106">
                  <c:v>0.3303132822470015</c:v>
                </c:pt>
                <c:pt idx="107">
                  <c:v>0.3374870596709359</c:v>
                </c:pt>
                <c:pt idx="108">
                  <c:v>0.3428418301327844</c:v>
                </c:pt>
                <c:pt idx="109">
                  <c:v>0.34179559814105515</c:v>
                </c:pt>
                <c:pt idx="110">
                  <c:v>0.3362875777759704</c:v>
                </c:pt>
                <c:pt idx="111">
                  <c:v>0.3240969364387328</c:v>
                </c:pt>
                <c:pt idx="112">
                  <c:v>0.28284141907540455</c:v>
                </c:pt>
                <c:pt idx="113">
                  <c:v>0.20493906998549222</c:v>
                </c:pt>
                <c:pt idx="114">
                  <c:v>0.12054781993704268</c:v>
                </c:pt>
                <c:pt idx="115">
                  <c:v>0.05924666234351696</c:v>
                </c:pt>
                <c:pt idx="116">
                  <c:v>0.0394347735026697</c:v>
                </c:pt>
                <c:pt idx="117">
                  <c:v>0.021899916232657708</c:v>
                </c:pt>
                <c:pt idx="118">
                  <c:v>-0.002568829467132435</c:v>
                </c:pt>
                <c:pt idx="119">
                  <c:v>-0.025530701919740304</c:v>
                </c:pt>
                <c:pt idx="120">
                  <c:v>-0.029399970655657966</c:v>
                </c:pt>
                <c:pt idx="121">
                  <c:v>-0.011910972810385508</c:v>
                </c:pt>
                <c:pt idx="122">
                  <c:v>0.012754830916761464</c:v>
                </c:pt>
                <c:pt idx="123">
                  <c:v>0.029677842198019975</c:v>
                </c:pt>
                <c:pt idx="124">
                  <c:v>0.036117973070544776</c:v>
                </c:pt>
                <c:pt idx="125">
                  <c:v>0.04593926926573719</c:v>
                </c:pt>
                <c:pt idx="126">
                  <c:v>0.062404618088573977</c:v>
                </c:pt>
                <c:pt idx="127">
                  <c:v>0.08917810001101115</c:v>
                </c:pt>
                <c:pt idx="128">
                  <c:v>0.12138141119942666</c:v>
                </c:pt>
                <c:pt idx="129">
                  <c:v>0.15709209663945492</c:v>
                </c:pt>
                <c:pt idx="130">
                  <c:v>0.19507731509306336</c:v>
                </c:pt>
                <c:pt idx="131">
                  <c:v>0.20650819015503882</c:v>
                </c:pt>
                <c:pt idx="132">
                  <c:v>0.18169145532213407</c:v>
                </c:pt>
                <c:pt idx="133">
                  <c:v>0.15254824010455015</c:v>
                </c:pt>
                <c:pt idx="134">
                  <c:v>0.14459982983746542</c:v>
                </c:pt>
                <c:pt idx="135">
                  <c:v>0.16365479401909652</c:v>
                </c:pt>
                <c:pt idx="136">
                  <c:v>0.186115602998491</c:v>
                </c:pt>
                <c:pt idx="137">
                  <c:v>0.21273114703004822</c:v>
                </c:pt>
                <c:pt idx="138">
                  <c:v>0.24718201361278558</c:v>
                </c:pt>
                <c:pt idx="139">
                  <c:v>0.28645927456899634</c:v>
                </c:pt>
                <c:pt idx="140">
                  <c:v>0.29519314427630267</c:v>
                </c:pt>
                <c:pt idx="141">
                  <c:v>0.2352943890392641</c:v>
                </c:pt>
                <c:pt idx="142">
                  <c:v>0.15445101189398835</c:v>
                </c:pt>
                <c:pt idx="143">
                  <c:v>0.09839248428872711</c:v>
                </c:pt>
                <c:pt idx="144">
                  <c:v>0.11337676349190402</c:v>
                </c:pt>
                <c:pt idx="145">
                  <c:v>0.15589225977700527</c:v>
                </c:pt>
                <c:pt idx="146">
                  <c:v>0.20074489672127088</c:v>
                </c:pt>
                <c:pt idx="147">
                  <c:v>0.2497247665891038</c:v>
                </c:pt>
                <c:pt idx="148">
                  <c:v>0.3056175422425454</c:v>
                </c:pt>
                <c:pt idx="149">
                  <c:v>0.36787947452506714</c:v>
                </c:pt>
              </c:numCache>
            </c:numRef>
          </c:val>
          <c:smooth val="0"/>
        </c:ser>
        <c:ser>
          <c:idx val="1"/>
          <c:order val="1"/>
          <c:tx>
            <c:v>Strålingsbalance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'Ark 3 Klima Model'!$A$34:$A$183</c:f>
              <c:numCache>
                <c:ptCount val="150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</c:numCache>
            </c:numRef>
          </c:cat>
          <c:val>
            <c:numRef>
              <c:f>'Ark 3 Klima Model'!$H$34:$H$183</c:f>
              <c:numCache>
                <c:ptCount val="150"/>
                <c:pt idx="0">
                  <c:v>0.031500000000000014</c:v>
                </c:pt>
                <c:pt idx="1">
                  <c:v>0.013500000000000012</c:v>
                </c:pt>
                <c:pt idx="2">
                  <c:v>0.024300000000000002</c:v>
                </c:pt>
                <c:pt idx="3">
                  <c:v>0.027900000000000025</c:v>
                </c:pt>
                <c:pt idx="4">
                  <c:v>0.0018000000000000203</c:v>
                </c:pt>
                <c:pt idx="5">
                  <c:v>-0.35190000000000005</c:v>
                </c:pt>
                <c:pt idx="6">
                  <c:v>-0.8901</c:v>
                </c:pt>
                <c:pt idx="7">
                  <c:v>-1.0862999999999998</c:v>
                </c:pt>
                <c:pt idx="8">
                  <c:v>-0.8082</c:v>
                </c:pt>
                <c:pt idx="9">
                  <c:v>-0.26550000000000007</c:v>
                </c:pt>
                <c:pt idx="10">
                  <c:v>-0.044100000000000014</c:v>
                </c:pt>
                <c:pt idx="11">
                  <c:v>-0.07650000000000001</c:v>
                </c:pt>
                <c:pt idx="12">
                  <c:v>-0.14130000000000004</c:v>
                </c:pt>
                <c:pt idx="13">
                  <c:v>-0.15750000000000003</c:v>
                </c:pt>
                <c:pt idx="14">
                  <c:v>-0.05579999999999999</c:v>
                </c:pt>
                <c:pt idx="15">
                  <c:v>0.00990000000000001</c:v>
                </c:pt>
                <c:pt idx="16">
                  <c:v>0.02970000000000003</c:v>
                </c:pt>
                <c:pt idx="17">
                  <c:v>0.028800000000000006</c:v>
                </c:pt>
                <c:pt idx="18">
                  <c:v>0.051300000000000026</c:v>
                </c:pt>
                <c:pt idx="19">
                  <c:v>0.07920000000000003</c:v>
                </c:pt>
                <c:pt idx="20">
                  <c:v>0.13410000000000002</c:v>
                </c:pt>
                <c:pt idx="21">
                  <c:v>0.11340000000000003</c:v>
                </c:pt>
                <c:pt idx="22">
                  <c:v>0.08910000000000001</c:v>
                </c:pt>
                <c:pt idx="23">
                  <c:v>0.0486</c:v>
                </c:pt>
                <c:pt idx="24">
                  <c:v>0.041400000000000006</c:v>
                </c:pt>
                <c:pt idx="25">
                  <c:v>-0.010800000000000047</c:v>
                </c:pt>
                <c:pt idx="26">
                  <c:v>-0.04500000000000007</c:v>
                </c:pt>
                <c:pt idx="27">
                  <c:v>-0.06570000000000006</c:v>
                </c:pt>
                <c:pt idx="28">
                  <c:v>-0.027000000000000062</c:v>
                </c:pt>
                <c:pt idx="29">
                  <c:v>0.01079999999999996</c:v>
                </c:pt>
                <c:pt idx="30">
                  <c:v>0.06479999999999997</c:v>
                </c:pt>
                <c:pt idx="31">
                  <c:v>0.10529999999999994</c:v>
                </c:pt>
                <c:pt idx="32">
                  <c:v>-0.07380000000000007</c:v>
                </c:pt>
                <c:pt idx="33">
                  <c:v>-0.8271000000000001</c:v>
                </c:pt>
                <c:pt idx="34">
                  <c:v>-1.9458</c:v>
                </c:pt>
                <c:pt idx="35">
                  <c:v>-2.466</c:v>
                </c:pt>
                <c:pt idx="36">
                  <c:v>-1.9098</c:v>
                </c:pt>
                <c:pt idx="37">
                  <c:v>-1.0700999999999998</c:v>
                </c:pt>
                <c:pt idx="38">
                  <c:v>-0.7002</c:v>
                </c:pt>
                <c:pt idx="39">
                  <c:v>-0.9441000000000002</c:v>
                </c:pt>
                <c:pt idx="40">
                  <c:v>-0.9</c:v>
                </c:pt>
                <c:pt idx="41">
                  <c:v>-0.7038000000000001</c:v>
                </c:pt>
                <c:pt idx="42">
                  <c:v>-0.28170000000000006</c:v>
                </c:pt>
                <c:pt idx="43">
                  <c:v>-0.04140000000000004</c:v>
                </c:pt>
                <c:pt idx="44">
                  <c:v>0.10979999999999995</c:v>
                </c:pt>
                <c:pt idx="45">
                  <c:v>-0.15750000000000006</c:v>
                </c:pt>
                <c:pt idx="46">
                  <c:v>-0.3627000000000001</c:v>
                </c:pt>
                <c:pt idx="47">
                  <c:v>-0.4059000000000001</c:v>
                </c:pt>
                <c:pt idx="48">
                  <c:v>-0.13140000000000004</c:v>
                </c:pt>
                <c:pt idx="49">
                  <c:v>0.07469999999999997</c:v>
                </c:pt>
                <c:pt idx="50">
                  <c:v>0.108</c:v>
                </c:pt>
                <c:pt idx="51">
                  <c:v>0.0018000000000000017</c:v>
                </c:pt>
                <c:pt idx="52">
                  <c:v>-0.4887</c:v>
                </c:pt>
                <c:pt idx="53">
                  <c:v>-0.7038000000000001</c:v>
                </c:pt>
                <c:pt idx="54">
                  <c:v>-0.7074</c:v>
                </c:pt>
                <c:pt idx="55">
                  <c:v>-0.2961</c:v>
                </c:pt>
                <c:pt idx="56">
                  <c:v>-0.13050000000000003</c:v>
                </c:pt>
                <c:pt idx="57">
                  <c:v>-0.04589999999999994</c:v>
                </c:pt>
                <c:pt idx="58">
                  <c:v>0.023399999999999973</c:v>
                </c:pt>
                <c:pt idx="59">
                  <c:v>0.09359999999999997</c:v>
                </c:pt>
                <c:pt idx="60">
                  <c:v>0.12600000000000008</c:v>
                </c:pt>
                <c:pt idx="61">
                  <c:v>-0.1296</c:v>
                </c:pt>
                <c:pt idx="62">
                  <c:v>-0.28530000000000005</c:v>
                </c:pt>
                <c:pt idx="63">
                  <c:v>-0.2952000000000001</c:v>
                </c:pt>
                <c:pt idx="64">
                  <c:v>0.0062999999999999055</c:v>
                </c:pt>
                <c:pt idx="65">
                  <c:v>0.2339999999999999</c:v>
                </c:pt>
                <c:pt idx="66">
                  <c:v>0.2709</c:v>
                </c:pt>
                <c:pt idx="67">
                  <c:v>0.30689999999999995</c:v>
                </c:pt>
                <c:pt idx="68">
                  <c:v>0.3050999999999999</c:v>
                </c:pt>
                <c:pt idx="69">
                  <c:v>0.2295</c:v>
                </c:pt>
                <c:pt idx="70">
                  <c:v>0.20249999999999999</c:v>
                </c:pt>
                <c:pt idx="71">
                  <c:v>0.2214</c:v>
                </c:pt>
                <c:pt idx="72">
                  <c:v>0.3024</c:v>
                </c:pt>
                <c:pt idx="73">
                  <c:v>0.3159</c:v>
                </c:pt>
                <c:pt idx="74">
                  <c:v>0.3168</c:v>
                </c:pt>
                <c:pt idx="75">
                  <c:v>0.34379999999999994</c:v>
                </c:pt>
                <c:pt idx="76">
                  <c:v>0.3888</c:v>
                </c:pt>
                <c:pt idx="77">
                  <c:v>0.38249999999999995</c:v>
                </c:pt>
                <c:pt idx="78">
                  <c:v>0.3024</c:v>
                </c:pt>
                <c:pt idx="79">
                  <c:v>0.25199999999999995</c:v>
                </c:pt>
                <c:pt idx="80">
                  <c:v>0.26369999999999993</c:v>
                </c:pt>
                <c:pt idx="81">
                  <c:v>0.28979999999999995</c:v>
                </c:pt>
                <c:pt idx="82">
                  <c:v>0.2934</c:v>
                </c:pt>
                <c:pt idx="83">
                  <c:v>0.3042</c:v>
                </c:pt>
                <c:pt idx="84">
                  <c:v>0.37260000000000004</c:v>
                </c:pt>
                <c:pt idx="85">
                  <c:v>0.4509</c:v>
                </c:pt>
                <c:pt idx="86">
                  <c:v>0.5004000000000001</c:v>
                </c:pt>
                <c:pt idx="87">
                  <c:v>0.49409999999999993</c:v>
                </c:pt>
                <c:pt idx="88">
                  <c:v>0.47339999999999993</c:v>
                </c:pt>
                <c:pt idx="89">
                  <c:v>0.4455</c:v>
                </c:pt>
                <c:pt idx="90">
                  <c:v>0.4643999999999999</c:v>
                </c:pt>
                <c:pt idx="91">
                  <c:v>0.4554</c:v>
                </c:pt>
                <c:pt idx="92">
                  <c:v>0.44279999999999997</c:v>
                </c:pt>
                <c:pt idx="93">
                  <c:v>0.43019999999999997</c:v>
                </c:pt>
                <c:pt idx="94">
                  <c:v>0.4607999999999998</c:v>
                </c:pt>
                <c:pt idx="95">
                  <c:v>0.5202</c:v>
                </c:pt>
                <c:pt idx="96">
                  <c:v>0.5229</c:v>
                </c:pt>
                <c:pt idx="97">
                  <c:v>0.5661</c:v>
                </c:pt>
                <c:pt idx="98">
                  <c:v>0.5202</c:v>
                </c:pt>
                <c:pt idx="99">
                  <c:v>0.4850999999999999</c:v>
                </c:pt>
                <c:pt idx="100">
                  <c:v>0.4203</c:v>
                </c:pt>
                <c:pt idx="101">
                  <c:v>0.3986999999999999</c:v>
                </c:pt>
                <c:pt idx="102">
                  <c:v>0.3546000000000001</c:v>
                </c:pt>
                <c:pt idx="103">
                  <c:v>0.3104999999999998</c:v>
                </c:pt>
                <c:pt idx="104">
                  <c:v>0.31679999999999997</c:v>
                </c:pt>
                <c:pt idx="105">
                  <c:v>0.3663</c:v>
                </c:pt>
                <c:pt idx="106">
                  <c:v>0.4572</c:v>
                </c:pt>
                <c:pt idx="107">
                  <c:v>0.49949999999999994</c:v>
                </c:pt>
                <c:pt idx="108">
                  <c:v>0.48060000000000014</c:v>
                </c:pt>
                <c:pt idx="109">
                  <c:v>0.3906000000000001</c:v>
                </c:pt>
                <c:pt idx="110">
                  <c:v>0.3221999999999999</c:v>
                </c:pt>
                <c:pt idx="111">
                  <c:v>0.21509999999999993</c:v>
                </c:pt>
                <c:pt idx="112">
                  <c:v>-0.23670000000000002</c:v>
                </c:pt>
                <c:pt idx="113">
                  <c:v>-0.8370000000000001</c:v>
                </c:pt>
                <c:pt idx="114">
                  <c:v>-1.0269000000000001</c:v>
                </c:pt>
                <c:pt idx="115">
                  <c:v>-0.7794000000000003</c:v>
                </c:pt>
                <c:pt idx="116">
                  <c:v>-0.2277000000000002</c:v>
                </c:pt>
                <c:pt idx="117">
                  <c:v>-0.21690000000000004</c:v>
                </c:pt>
                <c:pt idx="118">
                  <c:v>-0.342</c:v>
                </c:pt>
                <c:pt idx="119">
                  <c:v>-0.34829999999999994</c:v>
                </c:pt>
                <c:pt idx="120">
                  <c:v>-0.08819999999999988</c:v>
                </c:pt>
                <c:pt idx="121">
                  <c:v>0.22860000000000005</c:v>
                </c:pt>
                <c:pt idx="122">
                  <c:v>0.35729999999999995</c:v>
                </c:pt>
                <c:pt idx="123">
                  <c:v>0.26999999999999985</c:v>
                </c:pt>
                <c:pt idx="124">
                  <c:v>0.13229999999999997</c:v>
                </c:pt>
                <c:pt idx="125">
                  <c:v>0.19079999999999978</c:v>
                </c:pt>
                <c:pt idx="126">
                  <c:v>0.3023999999999999</c:v>
                </c:pt>
                <c:pt idx="127">
                  <c:v>0.47700000000000026</c:v>
                </c:pt>
                <c:pt idx="128">
                  <c:v>0.5903999999999998</c:v>
                </c:pt>
                <c:pt idx="129">
                  <c:v>0.6813000000000001</c:v>
                </c:pt>
                <c:pt idx="130">
                  <c:v>0.7577999999999998</c:v>
                </c:pt>
                <c:pt idx="131">
                  <c:v>0.4031999999999999</c:v>
                </c:pt>
                <c:pt idx="132">
                  <c:v>-0.1287</c:v>
                </c:pt>
                <c:pt idx="133">
                  <c:v>-0.2232000000000002</c:v>
                </c:pt>
                <c:pt idx="134">
                  <c:v>0.06120000000000005</c:v>
                </c:pt>
                <c:pt idx="135">
                  <c:v>0.4581000000000001</c:v>
                </c:pt>
                <c:pt idx="136">
                  <c:v>0.5319</c:v>
                </c:pt>
                <c:pt idx="137">
                  <c:v>0.6210000000000002</c:v>
                </c:pt>
                <c:pt idx="138">
                  <c:v>0.7704000000000002</c:v>
                </c:pt>
                <c:pt idx="139">
                  <c:v>0.8837999999999994</c:v>
                </c:pt>
                <c:pt idx="140">
                  <c:v>0.4707000000000001</c:v>
                </c:pt>
                <c:pt idx="141">
                  <c:v>-0.5517</c:v>
                </c:pt>
                <c:pt idx="142">
                  <c:v>-0.9378000000000004</c:v>
                </c:pt>
                <c:pt idx="143">
                  <c:v>-0.6606000000000002</c:v>
                </c:pt>
                <c:pt idx="144">
                  <c:v>0.342</c:v>
                </c:pt>
                <c:pt idx="145">
                  <c:v>0.7739999999999999</c:v>
                </c:pt>
                <c:pt idx="146">
                  <c:v>0.8594999999999999</c:v>
                </c:pt>
                <c:pt idx="147">
                  <c:v>0.9746999999999993</c:v>
                </c:pt>
                <c:pt idx="148">
                  <c:v>1.1367</c:v>
                </c:pt>
                <c:pt idx="149">
                  <c:v>1.2987</c:v>
                </c:pt>
              </c:numCache>
            </c:numRef>
          </c:val>
          <c:smooth val="0"/>
        </c:ser>
        <c:axId val="35320925"/>
        <c:axId val="49452870"/>
      </c:lineChart>
      <c:catAx>
        <c:axId val="35320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ÅRSTAL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52870"/>
        <c:crosses val="autoZero"/>
        <c:auto val="1"/>
        <c:lblOffset val="100"/>
        <c:tickMarkSkip val="5"/>
        <c:noMultiLvlLbl val="0"/>
      </c:catAx>
      <c:valAx>
        <c:axId val="49452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FORANDRING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209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"/>
          <c:y val="0.51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67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70"/>
  </sheetViews>
  <pageMargins left="0.75" right="0.75" top="1" bottom="1" header="0.5" footer="0.5"/>
  <pageSetup horizontalDpi="360" verticalDpi="36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6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5"/>
  <sheetViews>
    <sheetView workbookViewId="0" topLeftCell="A137">
      <selection activeCell="L16" sqref="L16:L165"/>
    </sheetView>
  </sheetViews>
  <sheetFormatPr defaultColWidth="9.00390625" defaultRowHeight="12.75"/>
  <cols>
    <col min="1" max="1" width="14.125" style="0" customWidth="1"/>
    <col min="2" max="2" width="14.50390625" style="0" customWidth="1"/>
    <col min="3" max="3" width="6.75390625" style="0" customWidth="1"/>
    <col min="4" max="4" width="7.625" style="0" customWidth="1"/>
    <col min="5" max="5" width="8.875" style="0" customWidth="1"/>
    <col min="7" max="7" width="10.25390625" style="0" customWidth="1"/>
    <col min="8" max="8" width="11.50390625" style="0" customWidth="1"/>
    <col min="9" max="9" width="11.75390625" style="0" customWidth="1"/>
    <col min="10" max="10" width="10.375" style="0" customWidth="1"/>
    <col min="11" max="11" width="11.75390625" style="0" customWidth="1"/>
    <col min="12" max="12" width="12.25390625" style="0" customWidth="1"/>
  </cols>
  <sheetData>
    <row r="1" spans="1:14" ht="15.75">
      <c r="A1" s="29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>
      <c r="A2" s="31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>
      <c r="A3" s="31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15.75">
      <c r="A4" s="24"/>
    </row>
    <row r="5" spans="1:14" ht="15.75">
      <c r="A5" s="31" t="s">
        <v>25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5.75">
      <c r="A6" s="31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5.75">
      <c r="A7" s="31" t="s">
        <v>27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5.75">
      <c r="A8" s="31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5.75">
      <c r="A9" s="31" t="s">
        <v>28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ht="15.75">
      <c r="A10" s="24"/>
    </row>
    <row r="11" ht="15.75">
      <c r="A11" s="24"/>
    </row>
    <row r="12" spans="1:12" ht="15.75">
      <c r="A12" s="24"/>
      <c r="B12" s="44" t="s">
        <v>46</v>
      </c>
      <c r="C12" t="s">
        <v>11</v>
      </c>
      <c r="D12" t="s">
        <v>13</v>
      </c>
      <c r="E12" t="s">
        <v>48</v>
      </c>
      <c r="F12" t="s">
        <v>47</v>
      </c>
      <c r="G12" t="s">
        <v>47</v>
      </c>
      <c r="H12" t="s">
        <v>49</v>
      </c>
      <c r="I12" t="s">
        <v>50</v>
      </c>
      <c r="J12" t="s">
        <v>2</v>
      </c>
      <c r="K12" t="s">
        <v>51</v>
      </c>
      <c r="L12" s="44" t="s">
        <v>52</v>
      </c>
    </row>
    <row r="13" spans="2:13" ht="12">
      <c r="B13" s="44" t="s">
        <v>73</v>
      </c>
      <c r="C13" t="s">
        <v>12</v>
      </c>
      <c r="D13" t="s">
        <v>12</v>
      </c>
      <c r="E13" t="s">
        <v>53</v>
      </c>
      <c r="F13" t="s">
        <v>54</v>
      </c>
      <c r="G13" t="s">
        <v>55</v>
      </c>
      <c r="H13" t="s">
        <v>56</v>
      </c>
      <c r="I13" t="s">
        <v>57</v>
      </c>
      <c r="J13" t="s">
        <v>58</v>
      </c>
      <c r="K13" t="s">
        <v>57</v>
      </c>
      <c r="L13" s="44" t="s">
        <v>59</v>
      </c>
      <c r="M13" s="4" t="s">
        <v>63</v>
      </c>
    </row>
    <row r="14" spans="1:13" ht="12">
      <c r="A14" s="12" t="s">
        <v>64</v>
      </c>
      <c r="B14" s="45" t="s">
        <v>74</v>
      </c>
      <c r="C14" s="19"/>
      <c r="G14" t="s">
        <v>62</v>
      </c>
      <c r="K14" t="s">
        <v>60</v>
      </c>
      <c r="L14" s="44" t="s">
        <v>61</v>
      </c>
      <c r="M14" s="13"/>
    </row>
    <row r="15" spans="1:13" s="43" customFormat="1" ht="19.5">
      <c r="A15" s="38" t="s">
        <v>22</v>
      </c>
      <c r="B15" s="39">
        <v>1</v>
      </c>
      <c r="C15" s="40">
        <v>1</v>
      </c>
      <c r="D15" s="41">
        <v>1</v>
      </c>
      <c r="E15" s="41">
        <v>1</v>
      </c>
      <c r="F15" s="41">
        <v>1</v>
      </c>
      <c r="G15" s="41">
        <v>1</v>
      </c>
      <c r="H15" s="41">
        <v>1</v>
      </c>
      <c r="I15" s="41">
        <v>1</v>
      </c>
      <c r="J15" s="41">
        <v>1</v>
      </c>
      <c r="K15" s="41">
        <v>1</v>
      </c>
      <c r="L15" s="41">
        <v>0</v>
      </c>
      <c r="M15" s="42"/>
    </row>
    <row r="16" spans="1:13" ht="12">
      <c r="A16" s="11">
        <v>1850</v>
      </c>
      <c r="B16" s="44">
        <v>0.191</v>
      </c>
      <c r="C16">
        <v>0</v>
      </c>
      <c r="D16">
        <v>0</v>
      </c>
      <c r="E16">
        <v>0</v>
      </c>
      <c r="F16">
        <v>0.012</v>
      </c>
      <c r="G16">
        <v>0</v>
      </c>
      <c r="H16">
        <v>-0.029</v>
      </c>
      <c r="I16">
        <v>0</v>
      </c>
      <c r="J16">
        <v>-0.08</v>
      </c>
      <c r="K16">
        <v>-0.059</v>
      </c>
      <c r="L16" s="44">
        <v>0</v>
      </c>
      <c r="M16" s="4">
        <f>$B$15*B16+$C$15*C16+$D$15*D16+$E$15*E16+$F$15*F16+$G$15*G16+$H$15*H16+$I$15*I16+$J$15*J16+$K$15*K16+$L$15*L16</f>
        <v>0.03500000000000002</v>
      </c>
    </row>
    <row r="17" spans="1:13" ht="12">
      <c r="A17" s="11">
        <v>1851</v>
      </c>
      <c r="B17" s="44">
        <v>0.19</v>
      </c>
      <c r="C17">
        <v>0.001</v>
      </c>
      <c r="D17">
        <v>0</v>
      </c>
      <c r="E17">
        <v>-0.001</v>
      </c>
      <c r="F17">
        <v>0.012</v>
      </c>
      <c r="G17">
        <v>0</v>
      </c>
      <c r="H17">
        <v>-0.029</v>
      </c>
      <c r="I17">
        <v>-0.005</v>
      </c>
      <c r="J17">
        <v>-0.081</v>
      </c>
      <c r="K17">
        <v>-0.072</v>
      </c>
      <c r="L17" s="44">
        <v>0</v>
      </c>
      <c r="M17" s="4">
        <f aca="true" t="shared" si="0" ref="M17:M80">$B$15*B17+$C$15*C17+$D$15*D17+$E$15*E17+$F$15*F17+$G$15*G17+$H$15*H17+$I$15*I17+$J$15*J17+$K$15*K17+$L$15*L17</f>
        <v>0.015000000000000013</v>
      </c>
    </row>
    <row r="18" spans="1:13" ht="12">
      <c r="A18" s="11">
        <v>1852</v>
      </c>
      <c r="B18" s="44">
        <v>0.19</v>
      </c>
      <c r="C18">
        <v>0.002</v>
      </c>
      <c r="D18">
        <v>0</v>
      </c>
      <c r="E18">
        <v>-0.002</v>
      </c>
      <c r="F18">
        <v>0.012</v>
      </c>
      <c r="G18">
        <v>0</v>
      </c>
      <c r="H18">
        <v>-0.029</v>
      </c>
      <c r="I18">
        <v>-0.01</v>
      </c>
      <c r="J18">
        <v>-0.097</v>
      </c>
      <c r="K18">
        <v>-0.039</v>
      </c>
      <c r="L18" s="44">
        <v>0</v>
      </c>
      <c r="M18" s="4">
        <f t="shared" si="0"/>
        <v>0.027000000000000003</v>
      </c>
    </row>
    <row r="19" spans="1:13" ht="12">
      <c r="A19" s="11">
        <v>1853</v>
      </c>
      <c r="B19" s="44">
        <v>0.191</v>
      </c>
      <c r="C19">
        <v>0.003</v>
      </c>
      <c r="D19">
        <v>0</v>
      </c>
      <c r="E19">
        <v>-0.003</v>
      </c>
      <c r="F19">
        <v>0.013</v>
      </c>
      <c r="G19">
        <v>0</v>
      </c>
      <c r="H19">
        <v>-0.029</v>
      </c>
      <c r="I19">
        <v>-0.015</v>
      </c>
      <c r="J19">
        <v>-0.113</v>
      </c>
      <c r="K19">
        <v>-0.016</v>
      </c>
      <c r="L19" s="44">
        <v>0</v>
      </c>
      <c r="M19" s="4">
        <f t="shared" si="0"/>
        <v>0.031000000000000028</v>
      </c>
    </row>
    <row r="20" spans="1:13" ht="12">
      <c r="A20" s="11">
        <v>1854</v>
      </c>
      <c r="B20" s="44">
        <v>0.19</v>
      </c>
      <c r="C20">
        <v>0.004</v>
      </c>
      <c r="D20">
        <v>0</v>
      </c>
      <c r="E20">
        <v>-0.004</v>
      </c>
      <c r="F20">
        <v>0.013</v>
      </c>
      <c r="G20">
        <v>-0.001</v>
      </c>
      <c r="H20">
        <v>-0.029</v>
      </c>
      <c r="I20">
        <v>-0.02</v>
      </c>
      <c r="J20">
        <v>-0.129</v>
      </c>
      <c r="K20">
        <v>-0.022</v>
      </c>
      <c r="L20" s="44">
        <v>0</v>
      </c>
      <c r="M20" s="4">
        <f t="shared" si="0"/>
        <v>0.0020000000000000226</v>
      </c>
    </row>
    <row r="21" spans="1:13" ht="12">
      <c r="A21" s="11">
        <v>1855</v>
      </c>
      <c r="B21" s="44">
        <v>0.195</v>
      </c>
      <c r="C21">
        <v>0.005</v>
      </c>
      <c r="D21">
        <v>0</v>
      </c>
      <c r="E21">
        <v>-0.005</v>
      </c>
      <c r="F21">
        <v>0.014</v>
      </c>
      <c r="G21">
        <v>-0.001</v>
      </c>
      <c r="H21">
        <v>-0.029</v>
      </c>
      <c r="I21">
        <v>-0.025</v>
      </c>
      <c r="J21">
        <v>-0.139</v>
      </c>
      <c r="K21">
        <v>-0.406</v>
      </c>
      <c r="L21" s="44">
        <v>0</v>
      </c>
      <c r="M21" s="4">
        <f t="shared" si="0"/>
        <v>-0.391</v>
      </c>
    </row>
    <row r="22" spans="1:13" ht="12">
      <c r="A22" s="11">
        <v>1856</v>
      </c>
      <c r="B22" s="44">
        <v>0.201</v>
      </c>
      <c r="C22">
        <v>0.006</v>
      </c>
      <c r="D22">
        <v>0</v>
      </c>
      <c r="E22">
        <v>-0.006</v>
      </c>
      <c r="F22">
        <v>0.014</v>
      </c>
      <c r="G22">
        <v>-0.001</v>
      </c>
      <c r="H22">
        <v>-0.029</v>
      </c>
      <c r="I22">
        <v>-0.029</v>
      </c>
      <c r="J22">
        <v>-0.139</v>
      </c>
      <c r="K22">
        <v>-1.006</v>
      </c>
      <c r="L22" s="44">
        <v>0</v>
      </c>
      <c r="M22" s="4">
        <f t="shared" si="0"/>
        <v>-0.989</v>
      </c>
    </row>
    <row r="23" spans="1:13" ht="12">
      <c r="A23" s="11">
        <v>1857</v>
      </c>
      <c r="B23" s="44">
        <v>0.207</v>
      </c>
      <c r="C23">
        <v>0.007</v>
      </c>
      <c r="D23">
        <v>0</v>
      </c>
      <c r="E23">
        <v>-0.007</v>
      </c>
      <c r="F23">
        <v>0.015</v>
      </c>
      <c r="G23">
        <v>-0.001</v>
      </c>
      <c r="H23">
        <v>-0.029</v>
      </c>
      <c r="I23">
        <v>-0.033</v>
      </c>
      <c r="J23">
        <v>-0.115</v>
      </c>
      <c r="K23">
        <v>-1.251</v>
      </c>
      <c r="L23" s="44">
        <v>0</v>
      </c>
      <c r="M23" s="4">
        <f t="shared" si="0"/>
        <v>-1.2069999999999999</v>
      </c>
    </row>
    <row r="24" spans="1:13" ht="12">
      <c r="A24" s="11">
        <v>1858</v>
      </c>
      <c r="B24" s="44">
        <v>0.213</v>
      </c>
      <c r="C24">
        <v>0.008</v>
      </c>
      <c r="D24">
        <v>0</v>
      </c>
      <c r="E24">
        <v>-0.008</v>
      </c>
      <c r="F24">
        <v>0.015</v>
      </c>
      <c r="G24">
        <v>-0.001</v>
      </c>
      <c r="H24">
        <v>-0.029</v>
      </c>
      <c r="I24">
        <v>-0.037</v>
      </c>
      <c r="J24">
        <v>-0.083</v>
      </c>
      <c r="K24">
        <v>-0.976</v>
      </c>
      <c r="L24" s="44">
        <v>0</v>
      </c>
      <c r="M24" s="4">
        <f t="shared" si="0"/>
        <v>-0.898</v>
      </c>
    </row>
    <row r="25" spans="1:13" ht="12">
      <c r="A25" s="11">
        <v>1859</v>
      </c>
      <c r="B25" s="44">
        <v>0.218</v>
      </c>
      <c r="C25">
        <v>0.009</v>
      </c>
      <c r="D25">
        <v>0</v>
      </c>
      <c r="E25">
        <v>-0.009</v>
      </c>
      <c r="F25">
        <v>0.016</v>
      </c>
      <c r="G25">
        <v>-0.001</v>
      </c>
      <c r="H25">
        <v>-0.029</v>
      </c>
      <c r="I25">
        <v>-0.041</v>
      </c>
      <c r="J25">
        <v>-0.042</v>
      </c>
      <c r="K25">
        <v>-0.416</v>
      </c>
      <c r="L25" s="44">
        <v>0</v>
      </c>
      <c r="M25" s="4">
        <f t="shared" si="0"/>
        <v>-0.29500000000000004</v>
      </c>
    </row>
    <row r="26" spans="1:13" ht="12">
      <c r="A26" s="11">
        <v>1860</v>
      </c>
      <c r="B26" s="44">
        <v>0.225</v>
      </c>
      <c r="C26">
        <v>0.01</v>
      </c>
      <c r="D26">
        <v>0</v>
      </c>
      <c r="E26">
        <v>-0.011</v>
      </c>
      <c r="F26">
        <v>0.016</v>
      </c>
      <c r="G26">
        <v>-0.001</v>
      </c>
      <c r="H26">
        <v>-0.029</v>
      </c>
      <c r="I26">
        <v>-0.045</v>
      </c>
      <c r="J26">
        <v>-0.033</v>
      </c>
      <c r="K26">
        <v>-0.181</v>
      </c>
      <c r="L26" s="44">
        <v>0</v>
      </c>
      <c r="M26" s="4">
        <f t="shared" si="0"/>
        <v>-0.049000000000000016</v>
      </c>
    </row>
    <row r="27" spans="1:13" ht="12">
      <c r="A27" s="11">
        <v>1861</v>
      </c>
      <c r="B27" s="44">
        <v>0.23</v>
      </c>
      <c r="C27">
        <v>0.011</v>
      </c>
      <c r="D27">
        <v>0</v>
      </c>
      <c r="E27">
        <v>-0.011</v>
      </c>
      <c r="F27">
        <v>0.017</v>
      </c>
      <c r="G27">
        <v>-0.001</v>
      </c>
      <c r="H27">
        <v>-0.029</v>
      </c>
      <c r="I27">
        <v>-0.047</v>
      </c>
      <c r="J27">
        <v>-0.049</v>
      </c>
      <c r="K27">
        <v>-0.206</v>
      </c>
      <c r="L27" s="44">
        <v>0</v>
      </c>
      <c r="M27" s="4">
        <f t="shared" si="0"/>
        <v>-0.085</v>
      </c>
    </row>
    <row r="28" spans="1:13" ht="12">
      <c r="A28" s="11">
        <v>1862</v>
      </c>
      <c r="B28" s="44">
        <v>0.233</v>
      </c>
      <c r="C28">
        <v>0.012</v>
      </c>
      <c r="D28">
        <v>0</v>
      </c>
      <c r="E28">
        <v>-0.012</v>
      </c>
      <c r="F28">
        <v>0.017</v>
      </c>
      <c r="G28">
        <v>-0.001</v>
      </c>
      <c r="H28">
        <v>-0.029</v>
      </c>
      <c r="I28">
        <v>-0.049</v>
      </c>
      <c r="J28">
        <v>-0.064</v>
      </c>
      <c r="K28">
        <v>-0.264</v>
      </c>
      <c r="L28" s="44">
        <v>0</v>
      </c>
      <c r="M28" s="4">
        <f t="shared" si="0"/>
        <v>-0.15700000000000003</v>
      </c>
    </row>
    <row r="29" spans="1:13" ht="12">
      <c r="A29" s="11">
        <v>1863</v>
      </c>
      <c r="B29" s="44">
        <v>0.236</v>
      </c>
      <c r="C29">
        <v>0.012</v>
      </c>
      <c r="D29">
        <v>0</v>
      </c>
      <c r="E29">
        <v>-0.012</v>
      </c>
      <c r="F29">
        <v>0.018</v>
      </c>
      <c r="G29">
        <v>-0.001</v>
      </c>
      <c r="H29">
        <v>-0.029</v>
      </c>
      <c r="I29">
        <v>-0.052</v>
      </c>
      <c r="J29">
        <v>-0.067</v>
      </c>
      <c r="K29">
        <v>-0.28</v>
      </c>
      <c r="L29" s="44">
        <v>0</v>
      </c>
      <c r="M29" s="4">
        <f t="shared" si="0"/>
        <v>-0.17500000000000002</v>
      </c>
    </row>
    <row r="30" spans="1:13" ht="12">
      <c r="A30" s="11">
        <v>1864</v>
      </c>
      <c r="B30" s="44">
        <v>0.239</v>
      </c>
      <c r="C30">
        <v>0.013</v>
      </c>
      <c r="D30">
        <v>0</v>
      </c>
      <c r="E30">
        <v>-0.013</v>
      </c>
      <c r="F30">
        <v>0.019</v>
      </c>
      <c r="G30">
        <v>-0.001</v>
      </c>
      <c r="H30">
        <v>-0.029</v>
      </c>
      <c r="I30">
        <v>-0.054</v>
      </c>
      <c r="J30">
        <v>-0.073</v>
      </c>
      <c r="K30">
        <v>-0.163</v>
      </c>
      <c r="L30" s="44">
        <v>0</v>
      </c>
      <c r="M30" s="4">
        <f t="shared" si="0"/>
        <v>-0.061999999999999986</v>
      </c>
    </row>
    <row r="31" spans="1:13" ht="12">
      <c r="A31" s="11">
        <v>1865</v>
      </c>
      <c r="B31" s="44">
        <v>0.242</v>
      </c>
      <c r="C31">
        <v>0.014</v>
      </c>
      <c r="D31">
        <v>0</v>
      </c>
      <c r="E31">
        <v>-0.013</v>
      </c>
      <c r="F31">
        <v>0.019</v>
      </c>
      <c r="G31">
        <v>-0.002</v>
      </c>
      <c r="H31">
        <v>-0.029</v>
      </c>
      <c r="I31">
        <v>-0.056</v>
      </c>
      <c r="J31">
        <v>-0.094</v>
      </c>
      <c r="K31">
        <v>-0.07</v>
      </c>
      <c r="L31" s="44">
        <v>0</v>
      </c>
      <c r="M31" s="4">
        <f t="shared" si="0"/>
        <v>0.01100000000000001</v>
      </c>
    </row>
    <row r="32" spans="1:13" ht="12">
      <c r="A32" s="11">
        <v>1866</v>
      </c>
      <c r="B32" s="44">
        <v>0.246</v>
      </c>
      <c r="C32">
        <v>0.015</v>
      </c>
      <c r="D32">
        <v>0</v>
      </c>
      <c r="E32">
        <v>-0.014</v>
      </c>
      <c r="F32">
        <v>0.02</v>
      </c>
      <c r="G32">
        <v>-0.002</v>
      </c>
      <c r="H32">
        <v>-0.029</v>
      </c>
      <c r="I32">
        <v>-0.058</v>
      </c>
      <c r="J32">
        <v>-0.119</v>
      </c>
      <c r="K32">
        <v>-0.026</v>
      </c>
      <c r="L32" s="44">
        <v>0</v>
      </c>
      <c r="M32" s="4">
        <f t="shared" si="0"/>
        <v>0.03300000000000003</v>
      </c>
    </row>
    <row r="33" spans="1:13" ht="12">
      <c r="A33" s="11">
        <v>1867</v>
      </c>
      <c r="B33" s="44">
        <v>0.248</v>
      </c>
      <c r="C33">
        <v>0.016</v>
      </c>
      <c r="D33">
        <v>0</v>
      </c>
      <c r="E33">
        <v>-0.015</v>
      </c>
      <c r="F33">
        <v>0.022</v>
      </c>
      <c r="G33">
        <v>-0.002</v>
      </c>
      <c r="H33">
        <v>-0.029</v>
      </c>
      <c r="I33">
        <v>-0.06</v>
      </c>
      <c r="J33">
        <v>-0.14</v>
      </c>
      <c r="K33">
        <v>-0.008</v>
      </c>
      <c r="L33" s="44">
        <v>0</v>
      </c>
      <c r="M33" s="4">
        <f t="shared" si="0"/>
        <v>0.03200000000000001</v>
      </c>
    </row>
    <row r="34" spans="1:13" ht="12">
      <c r="A34" s="11">
        <v>1868</v>
      </c>
      <c r="B34" s="44">
        <v>0.252</v>
      </c>
      <c r="C34">
        <v>0.017</v>
      </c>
      <c r="D34">
        <v>0</v>
      </c>
      <c r="E34">
        <v>-0.015</v>
      </c>
      <c r="F34">
        <v>0.023</v>
      </c>
      <c r="G34">
        <v>-0.002</v>
      </c>
      <c r="H34">
        <v>-0.029</v>
      </c>
      <c r="I34">
        <v>-0.062</v>
      </c>
      <c r="J34">
        <v>-0.12</v>
      </c>
      <c r="K34">
        <v>-0.007</v>
      </c>
      <c r="L34" s="44">
        <v>0</v>
      </c>
      <c r="M34" s="4">
        <f t="shared" si="0"/>
        <v>0.05700000000000003</v>
      </c>
    </row>
    <row r="35" spans="1:13" ht="12">
      <c r="A35" s="11">
        <v>1869</v>
      </c>
      <c r="B35" s="44">
        <v>0.254</v>
      </c>
      <c r="C35">
        <v>0.018</v>
      </c>
      <c r="D35">
        <v>0</v>
      </c>
      <c r="E35">
        <v>-0.016</v>
      </c>
      <c r="F35">
        <v>0.024</v>
      </c>
      <c r="G35">
        <v>-0.002</v>
      </c>
      <c r="H35">
        <v>-0.029</v>
      </c>
      <c r="I35">
        <v>-0.064</v>
      </c>
      <c r="J35">
        <v>-0.086</v>
      </c>
      <c r="K35">
        <v>-0.011</v>
      </c>
      <c r="L35" s="44">
        <v>0</v>
      </c>
      <c r="M35" s="4">
        <f t="shared" si="0"/>
        <v>0.08800000000000004</v>
      </c>
    </row>
    <row r="36" spans="1:13" ht="12">
      <c r="A36" s="11">
        <v>1870</v>
      </c>
      <c r="B36" s="44">
        <v>0.26</v>
      </c>
      <c r="C36">
        <v>0.019</v>
      </c>
      <c r="D36">
        <v>0</v>
      </c>
      <c r="E36">
        <v>-0.016</v>
      </c>
      <c r="F36">
        <v>0.026</v>
      </c>
      <c r="G36">
        <v>-0.002</v>
      </c>
      <c r="H36">
        <v>-0.029</v>
      </c>
      <c r="I36">
        <v>-0.066</v>
      </c>
      <c r="J36">
        <v>-0.028</v>
      </c>
      <c r="K36">
        <v>-0.015</v>
      </c>
      <c r="L36" s="44">
        <v>0</v>
      </c>
      <c r="M36" s="4">
        <f t="shared" si="0"/>
        <v>0.14900000000000002</v>
      </c>
    </row>
    <row r="37" spans="1:13" ht="12">
      <c r="A37" s="11">
        <v>1871</v>
      </c>
      <c r="B37" s="44">
        <v>0.264</v>
      </c>
      <c r="C37">
        <v>0.02</v>
      </c>
      <c r="D37">
        <v>0</v>
      </c>
      <c r="E37">
        <v>-0.017</v>
      </c>
      <c r="F37">
        <v>0.026</v>
      </c>
      <c r="G37">
        <v>-0.002</v>
      </c>
      <c r="H37">
        <v>-0.029</v>
      </c>
      <c r="I37">
        <v>-0.069</v>
      </c>
      <c r="J37">
        <v>-0.045</v>
      </c>
      <c r="K37">
        <v>-0.022</v>
      </c>
      <c r="L37" s="44">
        <v>0</v>
      </c>
      <c r="M37" s="4">
        <f t="shared" si="0"/>
        <v>0.12600000000000003</v>
      </c>
    </row>
    <row r="38" spans="1:13" ht="12">
      <c r="A38" s="11">
        <v>1872</v>
      </c>
      <c r="B38" s="44">
        <v>0.267</v>
      </c>
      <c r="C38">
        <v>0.021</v>
      </c>
      <c r="D38">
        <v>0</v>
      </c>
      <c r="E38">
        <v>-0.018</v>
      </c>
      <c r="F38">
        <v>0.027</v>
      </c>
      <c r="G38">
        <v>-0.002</v>
      </c>
      <c r="H38">
        <v>-0.029</v>
      </c>
      <c r="I38">
        <v>-0.073</v>
      </c>
      <c r="J38">
        <v>-0.048</v>
      </c>
      <c r="K38">
        <v>-0.046</v>
      </c>
      <c r="L38" s="44">
        <v>0</v>
      </c>
      <c r="M38" s="4">
        <f t="shared" si="0"/>
        <v>0.09900000000000002</v>
      </c>
    </row>
    <row r="39" spans="1:13" ht="12">
      <c r="A39" s="11">
        <v>1873</v>
      </c>
      <c r="B39" s="44">
        <v>0.272</v>
      </c>
      <c r="C39">
        <v>0.022</v>
      </c>
      <c r="D39">
        <v>0</v>
      </c>
      <c r="E39">
        <v>-0.019</v>
      </c>
      <c r="F39">
        <v>0.028</v>
      </c>
      <c r="G39">
        <v>-0.002</v>
      </c>
      <c r="H39">
        <v>-0.029</v>
      </c>
      <c r="I39">
        <v>-0.077</v>
      </c>
      <c r="J39">
        <v>-0.083</v>
      </c>
      <c r="K39">
        <v>-0.058</v>
      </c>
      <c r="L39" s="44">
        <v>0</v>
      </c>
      <c r="M39" s="4">
        <f t="shared" si="0"/>
        <v>0.054</v>
      </c>
    </row>
    <row r="40" spans="1:13" ht="12">
      <c r="A40" s="11">
        <v>1874</v>
      </c>
      <c r="B40" s="44">
        <v>0.277</v>
      </c>
      <c r="C40">
        <v>0.023</v>
      </c>
      <c r="D40">
        <v>0</v>
      </c>
      <c r="E40">
        <v>-0.02</v>
      </c>
      <c r="F40">
        <v>0.028</v>
      </c>
      <c r="G40">
        <v>-0.002</v>
      </c>
      <c r="H40">
        <v>-0.029</v>
      </c>
      <c r="I40">
        <v>-0.081</v>
      </c>
      <c r="J40">
        <v>-0.098</v>
      </c>
      <c r="K40">
        <v>-0.052</v>
      </c>
      <c r="L40" s="44">
        <v>0</v>
      </c>
      <c r="M40" s="4">
        <f t="shared" si="0"/>
        <v>0.046000000000000006</v>
      </c>
    </row>
    <row r="41" spans="1:13" ht="12">
      <c r="A41" s="11">
        <v>1875</v>
      </c>
      <c r="B41" s="44">
        <v>0.282</v>
      </c>
      <c r="C41">
        <v>0.024</v>
      </c>
      <c r="D41">
        <v>0</v>
      </c>
      <c r="E41">
        <v>-0.021</v>
      </c>
      <c r="F41">
        <v>0.029</v>
      </c>
      <c r="G41">
        <v>-0.002</v>
      </c>
      <c r="H41">
        <v>-0.029</v>
      </c>
      <c r="I41">
        <v>-0.085</v>
      </c>
      <c r="J41">
        <v>-0.126</v>
      </c>
      <c r="K41">
        <v>-0.084</v>
      </c>
      <c r="L41" s="44">
        <v>0</v>
      </c>
      <c r="M41" s="4">
        <f t="shared" si="0"/>
        <v>-0.012000000000000052</v>
      </c>
    </row>
    <row r="42" spans="1:13" ht="12">
      <c r="A42" s="11">
        <v>1876</v>
      </c>
      <c r="B42" s="44">
        <v>0.285</v>
      </c>
      <c r="C42">
        <v>0.025</v>
      </c>
      <c r="D42">
        <v>0</v>
      </c>
      <c r="E42">
        <v>-0.022</v>
      </c>
      <c r="F42">
        <v>0.03</v>
      </c>
      <c r="G42">
        <v>-0.003</v>
      </c>
      <c r="H42">
        <v>-0.029</v>
      </c>
      <c r="I42">
        <v>-0.09</v>
      </c>
      <c r="J42">
        <v>-0.126</v>
      </c>
      <c r="K42">
        <v>-0.12</v>
      </c>
      <c r="L42" s="44">
        <v>0</v>
      </c>
      <c r="M42" s="4">
        <f t="shared" si="0"/>
        <v>-0.05000000000000007</v>
      </c>
    </row>
    <row r="43" spans="1:13" ht="12">
      <c r="A43" s="11">
        <v>1877</v>
      </c>
      <c r="B43" s="44">
        <v>0.29</v>
      </c>
      <c r="C43">
        <v>0.026</v>
      </c>
      <c r="D43">
        <v>0</v>
      </c>
      <c r="E43">
        <v>-0.023</v>
      </c>
      <c r="F43">
        <v>0.031</v>
      </c>
      <c r="G43">
        <v>-0.003</v>
      </c>
      <c r="H43">
        <v>-0.029</v>
      </c>
      <c r="I43">
        <v>-0.096</v>
      </c>
      <c r="J43">
        <v>-0.124</v>
      </c>
      <c r="K43">
        <v>-0.145</v>
      </c>
      <c r="L43" s="44">
        <v>0</v>
      </c>
      <c r="M43" s="4">
        <f t="shared" si="0"/>
        <v>-0.07300000000000006</v>
      </c>
    </row>
    <row r="44" spans="1:13" ht="12">
      <c r="A44" s="11">
        <v>1878</v>
      </c>
      <c r="B44" s="44">
        <v>0.302</v>
      </c>
      <c r="C44">
        <v>0.027</v>
      </c>
      <c r="D44">
        <v>0</v>
      </c>
      <c r="E44">
        <v>-0.024</v>
      </c>
      <c r="F44">
        <v>0.033</v>
      </c>
      <c r="G44">
        <v>-0.003</v>
      </c>
      <c r="H44">
        <v>-0.029</v>
      </c>
      <c r="I44">
        <v>-0.101</v>
      </c>
      <c r="J44">
        <v>-0.132</v>
      </c>
      <c r="K44">
        <v>-0.103</v>
      </c>
      <c r="L44" s="44">
        <v>0</v>
      </c>
      <c r="M44" s="4">
        <f t="shared" si="0"/>
        <v>-0.03000000000000007</v>
      </c>
    </row>
    <row r="45" spans="1:13" ht="12">
      <c r="A45" s="11">
        <v>1879</v>
      </c>
      <c r="B45" s="44">
        <v>0.314</v>
      </c>
      <c r="C45">
        <v>0.028</v>
      </c>
      <c r="D45">
        <v>0</v>
      </c>
      <c r="E45">
        <v>-0.025</v>
      </c>
      <c r="F45">
        <v>0.034</v>
      </c>
      <c r="G45">
        <v>-0.003</v>
      </c>
      <c r="H45">
        <v>-0.029</v>
      </c>
      <c r="I45">
        <v>-0.107</v>
      </c>
      <c r="J45">
        <v>-0.14</v>
      </c>
      <c r="K45">
        <v>-0.06</v>
      </c>
      <c r="L45" s="44">
        <v>0</v>
      </c>
      <c r="M45" s="4">
        <f t="shared" si="0"/>
        <v>0.011999999999999955</v>
      </c>
    </row>
    <row r="46" spans="1:13" ht="12">
      <c r="A46" s="11">
        <v>1880</v>
      </c>
      <c r="B46" s="44">
        <v>0.328</v>
      </c>
      <c r="C46">
        <v>0.029</v>
      </c>
      <c r="D46">
        <v>0</v>
      </c>
      <c r="E46">
        <v>-0.026</v>
      </c>
      <c r="F46">
        <v>0.035</v>
      </c>
      <c r="G46">
        <v>-0.003</v>
      </c>
      <c r="H46">
        <v>-0.029</v>
      </c>
      <c r="I46">
        <v>-0.112</v>
      </c>
      <c r="J46">
        <v>-0.116</v>
      </c>
      <c r="K46">
        <v>-0.034</v>
      </c>
      <c r="L46" s="44">
        <v>0</v>
      </c>
      <c r="M46" s="4">
        <f t="shared" si="0"/>
        <v>0.07199999999999997</v>
      </c>
    </row>
    <row r="47" spans="1:13" ht="12">
      <c r="A47" s="11">
        <v>1881</v>
      </c>
      <c r="B47" s="44">
        <v>0.341</v>
      </c>
      <c r="C47">
        <v>0.03</v>
      </c>
      <c r="D47">
        <v>0</v>
      </c>
      <c r="E47">
        <v>-0.027</v>
      </c>
      <c r="F47">
        <v>0.036</v>
      </c>
      <c r="G47">
        <v>-0.003</v>
      </c>
      <c r="H47">
        <v>-0.029</v>
      </c>
      <c r="I47">
        <v>-0.117</v>
      </c>
      <c r="J47">
        <v>-0.095</v>
      </c>
      <c r="K47">
        <v>-0.019</v>
      </c>
      <c r="L47" s="44">
        <v>0</v>
      </c>
      <c r="M47" s="4">
        <f t="shared" si="0"/>
        <v>0.11699999999999992</v>
      </c>
    </row>
    <row r="48" spans="1:13" ht="12">
      <c r="A48" s="11">
        <v>1882</v>
      </c>
      <c r="B48" s="44">
        <v>0.353</v>
      </c>
      <c r="C48">
        <v>0.031</v>
      </c>
      <c r="D48">
        <v>0</v>
      </c>
      <c r="E48">
        <v>-0.028</v>
      </c>
      <c r="F48">
        <v>0.038</v>
      </c>
      <c r="G48">
        <v>-0.004</v>
      </c>
      <c r="H48">
        <v>-0.029</v>
      </c>
      <c r="I48">
        <v>-0.122</v>
      </c>
      <c r="J48">
        <v>-0.098</v>
      </c>
      <c r="K48">
        <v>-0.223</v>
      </c>
      <c r="L48" s="44">
        <v>0</v>
      </c>
      <c r="M48" s="4">
        <f t="shared" si="0"/>
        <v>-0.08200000000000007</v>
      </c>
    </row>
    <row r="49" spans="1:13" ht="12">
      <c r="A49" s="11">
        <v>1883</v>
      </c>
      <c r="B49" s="44">
        <v>0.364</v>
      </c>
      <c r="C49">
        <v>0.032</v>
      </c>
      <c r="D49">
        <v>0</v>
      </c>
      <c r="E49">
        <v>-0.03</v>
      </c>
      <c r="F49">
        <v>0.039</v>
      </c>
      <c r="G49">
        <v>-0.004</v>
      </c>
      <c r="H49">
        <v>-0.029</v>
      </c>
      <c r="I49">
        <v>-0.127</v>
      </c>
      <c r="J49">
        <v>-0.139</v>
      </c>
      <c r="K49">
        <v>-1.025</v>
      </c>
      <c r="L49" s="44">
        <v>0</v>
      </c>
      <c r="M49" s="4">
        <f t="shared" si="0"/>
        <v>-0.919</v>
      </c>
    </row>
    <row r="50" spans="1:13" ht="12">
      <c r="A50" s="11">
        <v>1884</v>
      </c>
      <c r="B50" s="44">
        <v>0.373</v>
      </c>
      <c r="C50">
        <v>0.033</v>
      </c>
      <c r="D50">
        <v>0</v>
      </c>
      <c r="E50">
        <v>-0.031</v>
      </c>
      <c r="F50">
        <v>0.04</v>
      </c>
      <c r="G50">
        <v>-0.004</v>
      </c>
      <c r="H50">
        <v>-0.029</v>
      </c>
      <c r="I50">
        <v>-0.132</v>
      </c>
      <c r="J50">
        <v>-0.136</v>
      </c>
      <c r="K50">
        <v>-2.276</v>
      </c>
      <c r="L50" s="44">
        <v>0</v>
      </c>
      <c r="M50" s="4">
        <f t="shared" si="0"/>
        <v>-2.162</v>
      </c>
    </row>
    <row r="51" spans="1:13" ht="12">
      <c r="A51" s="11">
        <v>1885</v>
      </c>
      <c r="B51" s="44">
        <v>0.381</v>
      </c>
      <c r="C51">
        <v>0.034</v>
      </c>
      <c r="D51">
        <v>0</v>
      </c>
      <c r="E51">
        <v>-0.032</v>
      </c>
      <c r="F51">
        <v>0.042</v>
      </c>
      <c r="G51">
        <v>-0.004</v>
      </c>
      <c r="H51">
        <v>-0.029</v>
      </c>
      <c r="I51">
        <v>-0.137</v>
      </c>
      <c r="J51">
        <v>-0.149</v>
      </c>
      <c r="K51">
        <v>-2.846</v>
      </c>
      <c r="L51" s="44">
        <v>0</v>
      </c>
      <c r="M51" s="4">
        <f t="shared" si="0"/>
        <v>-2.74</v>
      </c>
    </row>
    <row r="52" spans="1:13" ht="12">
      <c r="A52" s="11">
        <v>1886</v>
      </c>
      <c r="B52" s="44">
        <v>0.391</v>
      </c>
      <c r="C52">
        <v>0.035</v>
      </c>
      <c r="D52">
        <v>0</v>
      </c>
      <c r="E52">
        <v>-0.034</v>
      </c>
      <c r="F52">
        <v>0.044</v>
      </c>
      <c r="G52">
        <v>-0.004</v>
      </c>
      <c r="H52">
        <v>-0.029</v>
      </c>
      <c r="I52">
        <v>-0.143</v>
      </c>
      <c r="J52">
        <v>-0.18</v>
      </c>
      <c r="K52">
        <v>-2.202</v>
      </c>
      <c r="L52" s="44">
        <v>0</v>
      </c>
      <c r="M52" s="4">
        <f t="shared" si="0"/>
        <v>-2.122</v>
      </c>
    </row>
    <row r="53" spans="1:13" ht="12">
      <c r="A53" s="11">
        <v>1887</v>
      </c>
      <c r="B53" s="44">
        <v>0.396</v>
      </c>
      <c r="C53">
        <v>0.036</v>
      </c>
      <c r="D53">
        <v>0</v>
      </c>
      <c r="E53">
        <v>-0.035</v>
      </c>
      <c r="F53">
        <v>0.047</v>
      </c>
      <c r="G53">
        <v>-0.004</v>
      </c>
      <c r="H53">
        <v>-0.029</v>
      </c>
      <c r="I53">
        <v>-0.148</v>
      </c>
      <c r="J53">
        <v>-0.195</v>
      </c>
      <c r="K53">
        <v>-1.257</v>
      </c>
      <c r="L53" s="44">
        <v>0</v>
      </c>
      <c r="M53" s="4">
        <f t="shared" si="0"/>
        <v>-1.1889999999999998</v>
      </c>
    </row>
    <row r="54" spans="1:13" ht="12">
      <c r="A54" s="11">
        <v>1888</v>
      </c>
      <c r="B54" s="44">
        <v>0.399</v>
      </c>
      <c r="C54">
        <v>0.036</v>
      </c>
      <c r="D54">
        <v>0</v>
      </c>
      <c r="E54">
        <v>-0.036</v>
      </c>
      <c r="F54">
        <v>0.05</v>
      </c>
      <c r="G54">
        <v>-0.005</v>
      </c>
      <c r="H54">
        <v>-0.029</v>
      </c>
      <c r="I54">
        <v>-0.153</v>
      </c>
      <c r="J54">
        <v>-0.202</v>
      </c>
      <c r="K54">
        <v>-0.838</v>
      </c>
      <c r="L54" s="44">
        <v>0</v>
      </c>
      <c r="M54" s="4">
        <f t="shared" si="0"/>
        <v>-0.778</v>
      </c>
    </row>
    <row r="55" spans="1:13" ht="12">
      <c r="A55" s="11">
        <v>1889</v>
      </c>
      <c r="B55" s="44">
        <v>0.403</v>
      </c>
      <c r="C55">
        <v>0.037</v>
      </c>
      <c r="D55">
        <v>0</v>
      </c>
      <c r="E55">
        <v>-0.038</v>
      </c>
      <c r="F55">
        <v>0.053</v>
      </c>
      <c r="G55">
        <v>-0.005</v>
      </c>
      <c r="H55">
        <v>-0.029</v>
      </c>
      <c r="I55">
        <v>-0.158</v>
      </c>
      <c r="J55">
        <v>-0.202</v>
      </c>
      <c r="K55">
        <v>-1.11</v>
      </c>
      <c r="L55" s="44">
        <v>0</v>
      </c>
      <c r="M55" s="4">
        <f t="shared" si="0"/>
        <v>-1.0490000000000002</v>
      </c>
    </row>
    <row r="56" spans="1:13" ht="12">
      <c r="A56" s="11">
        <v>1890</v>
      </c>
      <c r="B56" s="44">
        <v>0.408</v>
      </c>
      <c r="C56">
        <v>0.038</v>
      </c>
      <c r="D56">
        <v>0</v>
      </c>
      <c r="E56">
        <v>-0.039</v>
      </c>
      <c r="F56">
        <v>0.056</v>
      </c>
      <c r="G56">
        <v>-0.005</v>
      </c>
      <c r="H56">
        <v>-0.029</v>
      </c>
      <c r="I56">
        <v>-0.163</v>
      </c>
      <c r="J56">
        <v>-0.203</v>
      </c>
      <c r="K56">
        <v>-1.063</v>
      </c>
      <c r="L56" s="44">
        <v>0</v>
      </c>
      <c r="M56" s="4">
        <f t="shared" si="0"/>
        <v>-1</v>
      </c>
    </row>
    <row r="57" spans="1:13" ht="12">
      <c r="A57" s="11">
        <v>1891</v>
      </c>
      <c r="B57" s="44">
        <v>0.413</v>
      </c>
      <c r="C57">
        <v>0.039</v>
      </c>
      <c r="D57">
        <v>0</v>
      </c>
      <c r="E57">
        <v>-0.041</v>
      </c>
      <c r="F57">
        <v>0.057</v>
      </c>
      <c r="G57">
        <v>-0.005</v>
      </c>
      <c r="H57">
        <v>-0.029</v>
      </c>
      <c r="I57">
        <v>-0.17</v>
      </c>
      <c r="J57">
        <v>-0.173</v>
      </c>
      <c r="K57">
        <v>-0.873</v>
      </c>
      <c r="L57" s="44">
        <v>0</v>
      </c>
      <c r="M57" s="4">
        <f t="shared" si="0"/>
        <v>-0.782</v>
      </c>
    </row>
    <row r="58" spans="1:13" ht="12">
      <c r="A58" s="11">
        <v>1892</v>
      </c>
      <c r="B58" s="44">
        <v>0.417</v>
      </c>
      <c r="C58">
        <v>0.04</v>
      </c>
      <c r="D58">
        <v>0</v>
      </c>
      <c r="E58">
        <v>-0.043</v>
      </c>
      <c r="F58">
        <v>0.058</v>
      </c>
      <c r="G58">
        <v>-0.005</v>
      </c>
      <c r="H58">
        <v>-0.029</v>
      </c>
      <c r="I58">
        <v>-0.176</v>
      </c>
      <c r="J58">
        <v>-0.136</v>
      </c>
      <c r="K58">
        <v>-0.439</v>
      </c>
      <c r="L58" s="44">
        <v>0</v>
      </c>
      <c r="M58" s="4">
        <f t="shared" si="0"/>
        <v>-0.31300000000000006</v>
      </c>
    </row>
    <row r="59" spans="1:13" ht="12">
      <c r="A59" s="11">
        <v>1893</v>
      </c>
      <c r="B59" s="44">
        <v>0.418</v>
      </c>
      <c r="C59">
        <v>0.041</v>
      </c>
      <c r="D59">
        <v>0</v>
      </c>
      <c r="E59">
        <v>-0.045</v>
      </c>
      <c r="F59">
        <v>0.059</v>
      </c>
      <c r="G59">
        <v>-0.006</v>
      </c>
      <c r="H59">
        <v>-0.029</v>
      </c>
      <c r="I59">
        <v>-0.182</v>
      </c>
      <c r="J59">
        <v>-0.125</v>
      </c>
      <c r="K59">
        <v>-0.177</v>
      </c>
      <c r="L59" s="44">
        <v>0</v>
      </c>
      <c r="M59" s="4">
        <f t="shared" si="0"/>
        <v>-0.04600000000000004</v>
      </c>
    </row>
    <row r="60" spans="1:13" ht="12">
      <c r="A60" s="11">
        <v>1894</v>
      </c>
      <c r="B60" s="44">
        <v>0.419</v>
      </c>
      <c r="C60">
        <v>0.042</v>
      </c>
      <c r="D60">
        <v>0</v>
      </c>
      <c r="E60">
        <v>-0.047</v>
      </c>
      <c r="F60">
        <v>0.06</v>
      </c>
      <c r="G60">
        <v>-0.006</v>
      </c>
      <c r="H60">
        <v>-0.029</v>
      </c>
      <c r="I60">
        <v>-0.188</v>
      </c>
      <c r="J60">
        <v>-0.126</v>
      </c>
      <c r="K60">
        <v>-0.003</v>
      </c>
      <c r="L60" s="44">
        <v>0</v>
      </c>
      <c r="M60" s="4">
        <f t="shared" si="0"/>
        <v>0.12199999999999994</v>
      </c>
    </row>
    <row r="61" spans="1:13" ht="12">
      <c r="A61" s="11">
        <v>1895</v>
      </c>
      <c r="B61" s="44">
        <v>0.42</v>
      </c>
      <c r="C61">
        <v>0.043</v>
      </c>
      <c r="D61">
        <v>0</v>
      </c>
      <c r="E61">
        <v>-0.049</v>
      </c>
      <c r="F61">
        <v>0.061</v>
      </c>
      <c r="G61">
        <v>-0.006</v>
      </c>
      <c r="H61">
        <v>-0.029</v>
      </c>
      <c r="I61">
        <v>-0.194</v>
      </c>
      <c r="J61">
        <v>-0.13</v>
      </c>
      <c r="K61">
        <v>-0.291</v>
      </c>
      <c r="L61" s="44">
        <v>0</v>
      </c>
      <c r="M61" s="4">
        <f t="shared" si="0"/>
        <v>-0.17500000000000004</v>
      </c>
    </row>
    <row r="62" spans="1:13" ht="12">
      <c r="A62" s="11">
        <v>1896</v>
      </c>
      <c r="B62" s="44">
        <v>0.424</v>
      </c>
      <c r="C62">
        <v>0.044</v>
      </c>
      <c r="D62">
        <v>0</v>
      </c>
      <c r="E62">
        <v>-0.051</v>
      </c>
      <c r="F62">
        <v>0.065</v>
      </c>
      <c r="G62">
        <v>-0.006</v>
      </c>
      <c r="H62">
        <v>-0.029</v>
      </c>
      <c r="I62">
        <v>-0.2</v>
      </c>
      <c r="J62">
        <v>-0.138</v>
      </c>
      <c r="K62">
        <v>-0.512</v>
      </c>
      <c r="L62" s="44">
        <v>0</v>
      </c>
      <c r="M62" s="4">
        <f t="shared" si="0"/>
        <v>-0.4030000000000001</v>
      </c>
    </row>
    <row r="63" spans="1:13" ht="12">
      <c r="A63" s="11">
        <v>1897</v>
      </c>
      <c r="B63" s="44">
        <v>0.425</v>
      </c>
      <c r="C63">
        <v>0.045</v>
      </c>
      <c r="D63">
        <v>0</v>
      </c>
      <c r="E63">
        <v>-0.053</v>
      </c>
      <c r="F63">
        <v>0.068</v>
      </c>
      <c r="G63">
        <v>-0.007</v>
      </c>
      <c r="H63">
        <v>-0.029</v>
      </c>
      <c r="I63">
        <v>-0.206</v>
      </c>
      <c r="J63">
        <v>-0.155</v>
      </c>
      <c r="K63">
        <v>-0.539</v>
      </c>
      <c r="L63" s="44">
        <v>0</v>
      </c>
      <c r="M63" s="4">
        <f t="shared" si="0"/>
        <v>-0.45100000000000007</v>
      </c>
    </row>
    <row r="64" spans="1:13" ht="12">
      <c r="A64" s="11">
        <v>1898</v>
      </c>
      <c r="B64" s="44">
        <v>0.427</v>
      </c>
      <c r="C64">
        <v>0.046</v>
      </c>
      <c r="D64">
        <v>0</v>
      </c>
      <c r="E64">
        <v>-0.055</v>
      </c>
      <c r="F64">
        <v>0.072</v>
      </c>
      <c r="G64">
        <v>-0.007</v>
      </c>
      <c r="H64">
        <v>-0.029</v>
      </c>
      <c r="I64">
        <v>-0.212</v>
      </c>
      <c r="J64">
        <v>-0.137</v>
      </c>
      <c r="K64">
        <v>-0.251</v>
      </c>
      <c r="L64" s="44">
        <v>0</v>
      </c>
      <c r="M64" s="4">
        <f t="shared" si="0"/>
        <v>-0.14600000000000005</v>
      </c>
    </row>
    <row r="65" spans="1:13" ht="12">
      <c r="A65" s="11">
        <v>1899</v>
      </c>
      <c r="B65" s="44">
        <v>0.436</v>
      </c>
      <c r="C65">
        <v>0.047</v>
      </c>
      <c r="D65">
        <v>0</v>
      </c>
      <c r="E65">
        <v>-0.057</v>
      </c>
      <c r="F65">
        <v>0.076</v>
      </c>
      <c r="G65">
        <v>-0.007</v>
      </c>
      <c r="H65">
        <v>-0.029</v>
      </c>
      <c r="I65">
        <v>-0.217</v>
      </c>
      <c r="J65">
        <v>-0.136</v>
      </c>
      <c r="K65">
        <v>-0.03</v>
      </c>
      <c r="L65" s="44">
        <v>0</v>
      </c>
      <c r="M65" s="4">
        <f t="shared" si="0"/>
        <v>0.08299999999999996</v>
      </c>
    </row>
    <row r="66" spans="1:13" ht="12">
      <c r="A66" s="11">
        <v>1900</v>
      </c>
      <c r="B66" s="44">
        <v>0.444</v>
      </c>
      <c r="C66">
        <v>0.048</v>
      </c>
      <c r="D66">
        <v>0</v>
      </c>
      <c r="E66">
        <v>-0.059</v>
      </c>
      <c r="F66">
        <v>0.08</v>
      </c>
      <c r="G66">
        <v>-0.007</v>
      </c>
      <c r="H66">
        <v>-0.029</v>
      </c>
      <c r="I66">
        <v>-0.223</v>
      </c>
      <c r="J66">
        <v>-0.131</v>
      </c>
      <c r="K66">
        <v>-0.003</v>
      </c>
      <c r="L66" s="44">
        <v>0</v>
      </c>
      <c r="M66" s="4">
        <f t="shared" si="0"/>
        <v>0.12</v>
      </c>
    </row>
    <row r="67" spans="1:13" ht="12">
      <c r="A67" s="11">
        <v>1901</v>
      </c>
      <c r="B67" s="44">
        <v>0.456</v>
      </c>
      <c r="C67">
        <v>0.049</v>
      </c>
      <c r="D67">
        <v>0</v>
      </c>
      <c r="E67">
        <v>-0.062</v>
      </c>
      <c r="F67">
        <v>0.083</v>
      </c>
      <c r="G67">
        <v>-0.008</v>
      </c>
      <c r="H67">
        <v>-0.029</v>
      </c>
      <c r="I67">
        <v>-0.231</v>
      </c>
      <c r="J67">
        <v>-0.137</v>
      </c>
      <c r="K67">
        <v>-0.119</v>
      </c>
      <c r="L67" s="44">
        <v>0</v>
      </c>
      <c r="M67" s="4">
        <f t="shared" si="0"/>
        <v>0.0020000000000000018</v>
      </c>
    </row>
    <row r="68" spans="1:13" ht="12">
      <c r="A68" s="11">
        <v>1902</v>
      </c>
      <c r="B68" s="44">
        <v>0.465</v>
      </c>
      <c r="C68">
        <v>0.051</v>
      </c>
      <c r="D68">
        <v>0</v>
      </c>
      <c r="E68">
        <v>-0.065</v>
      </c>
      <c r="F68">
        <v>0.086</v>
      </c>
      <c r="G68">
        <v>-0.008</v>
      </c>
      <c r="H68">
        <v>-0.029</v>
      </c>
      <c r="I68">
        <v>-0.24</v>
      </c>
      <c r="J68">
        <v>-0.132</v>
      </c>
      <c r="K68">
        <v>-0.671</v>
      </c>
      <c r="L68" s="44">
        <v>0</v>
      </c>
      <c r="M68" s="4">
        <f t="shared" si="0"/>
        <v>-0.543</v>
      </c>
    </row>
    <row r="69" spans="1:13" ht="12">
      <c r="A69" s="11">
        <v>1903</v>
      </c>
      <c r="B69" s="44">
        <v>0.475</v>
      </c>
      <c r="C69">
        <v>0.052</v>
      </c>
      <c r="D69">
        <v>0</v>
      </c>
      <c r="E69">
        <v>-0.068</v>
      </c>
      <c r="F69">
        <v>0.089</v>
      </c>
      <c r="G69">
        <v>-0.008</v>
      </c>
      <c r="H69">
        <v>-0.029</v>
      </c>
      <c r="I69">
        <v>-0.248</v>
      </c>
      <c r="J69">
        <v>-0.109</v>
      </c>
      <c r="K69">
        <v>-0.936</v>
      </c>
      <c r="L69" s="44">
        <v>0</v>
      </c>
      <c r="M69" s="4">
        <f t="shared" si="0"/>
        <v>-0.782</v>
      </c>
    </row>
    <row r="70" spans="1:13" ht="12">
      <c r="A70" s="11">
        <v>1904</v>
      </c>
      <c r="B70" s="44">
        <v>0.487</v>
      </c>
      <c r="C70">
        <v>0.054</v>
      </c>
      <c r="D70">
        <v>0</v>
      </c>
      <c r="E70">
        <v>-0.071</v>
      </c>
      <c r="F70">
        <v>0.092</v>
      </c>
      <c r="G70">
        <v>-0.009</v>
      </c>
      <c r="H70">
        <v>-0.029</v>
      </c>
      <c r="I70">
        <v>-0.256</v>
      </c>
      <c r="J70">
        <v>-0.084</v>
      </c>
      <c r="K70">
        <v>-0.97</v>
      </c>
      <c r="L70" s="44">
        <v>0</v>
      </c>
      <c r="M70" s="4">
        <f t="shared" si="0"/>
        <v>-0.786</v>
      </c>
    </row>
    <row r="71" spans="1:13" ht="12">
      <c r="A71" s="11">
        <v>1905</v>
      </c>
      <c r="B71" s="44">
        <v>0.497</v>
      </c>
      <c r="C71">
        <v>0.056</v>
      </c>
      <c r="D71">
        <v>0</v>
      </c>
      <c r="E71">
        <v>-0.075</v>
      </c>
      <c r="F71">
        <v>0.094</v>
      </c>
      <c r="G71">
        <v>-0.009</v>
      </c>
      <c r="H71">
        <v>-0.029</v>
      </c>
      <c r="I71">
        <v>-0.264</v>
      </c>
      <c r="J71">
        <v>-0.086</v>
      </c>
      <c r="K71">
        <v>-0.513</v>
      </c>
      <c r="L71" s="44">
        <v>0</v>
      </c>
      <c r="M71" s="4">
        <f t="shared" si="0"/>
        <v>-0.32899999999999996</v>
      </c>
    </row>
    <row r="72" spans="1:13" ht="12">
      <c r="A72" s="11">
        <v>1906</v>
      </c>
      <c r="B72" s="44">
        <v>0.507</v>
      </c>
      <c r="C72">
        <v>0.057</v>
      </c>
      <c r="D72">
        <v>0</v>
      </c>
      <c r="E72">
        <v>-0.078</v>
      </c>
      <c r="F72">
        <v>0.098</v>
      </c>
      <c r="G72">
        <v>-0.009</v>
      </c>
      <c r="H72">
        <v>-0.029</v>
      </c>
      <c r="I72">
        <v>-0.273</v>
      </c>
      <c r="J72">
        <v>-0.075</v>
      </c>
      <c r="K72">
        <v>-0.343</v>
      </c>
      <c r="L72" s="44">
        <v>0</v>
      </c>
      <c r="M72" s="4">
        <f t="shared" si="0"/>
        <v>-0.14500000000000002</v>
      </c>
    </row>
    <row r="73" spans="1:13" ht="12">
      <c r="A73" s="11">
        <v>1907</v>
      </c>
      <c r="B73" s="44">
        <v>0.517</v>
      </c>
      <c r="C73">
        <v>0.059</v>
      </c>
      <c r="D73">
        <v>0</v>
      </c>
      <c r="E73">
        <v>-0.081</v>
      </c>
      <c r="F73">
        <v>0.102</v>
      </c>
      <c r="G73">
        <v>-0.01</v>
      </c>
      <c r="H73">
        <v>-0.029</v>
      </c>
      <c r="I73">
        <v>-0.282</v>
      </c>
      <c r="J73">
        <v>-0.075</v>
      </c>
      <c r="K73">
        <v>-0.252</v>
      </c>
      <c r="L73" s="44">
        <v>0</v>
      </c>
      <c r="M73" s="4">
        <f t="shared" si="0"/>
        <v>-0.050999999999999934</v>
      </c>
    </row>
    <row r="74" spans="1:13" ht="12">
      <c r="A74" s="11">
        <v>1908</v>
      </c>
      <c r="B74" s="44">
        <v>0.529</v>
      </c>
      <c r="C74">
        <v>0.06</v>
      </c>
      <c r="D74">
        <v>0</v>
      </c>
      <c r="E74">
        <v>-0.084</v>
      </c>
      <c r="F74">
        <v>0.106</v>
      </c>
      <c r="G74">
        <v>-0.01</v>
      </c>
      <c r="H74">
        <v>-0.029</v>
      </c>
      <c r="I74">
        <v>-0.291</v>
      </c>
      <c r="J74">
        <v>-0.074</v>
      </c>
      <c r="K74">
        <v>-0.181</v>
      </c>
      <c r="L74" s="44">
        <v>0</v>
      </c>
      <c r="M74" s="4">
        <f t="shared" si="0"/>
        <v>0.025999999999999968</v>
      </c>
    </row>
    <row r="75" spans="1:13" ht="12">
      <c r="A75" s="11">
        <v>1909</v>
      </c>
      <c r="B75" s="44">
        <v>0.539</v>
      </c>
      <c r="C75">
        <v>0.062</v>
      </c>
      <c r="D75">
        <v>0</v>
      </c>
      <c r="E75">
        <v>-0.087</v>
      </c>
      <c r="F75">
        <v>0.11</v>
      </c>
      <c r="G75">
        <v>-0.011</v>
      </c>
      <c r="H75">
        <v>-0.029</v>
      </c>
      <c r="I75">
        <v>-0.3</v>
      </c>
      <c r="J75">
        <v>-0.073</v>
      </c>
      <c r="K75">
        <v>-0.107</v>
      </c>
      <c r="L75" s="44">
        <v>0</v>
      </c>
      <c r="M75" s="4">
        <f t="shared" si="0"/>
        <v>0.10399999999999997</v>
      </c>
    </row>
    <row r="76" spans="1:13" ht="12">
      <c r="A76" s="11">
        <v>1910</v>
      </c>
      <c r="B76" s="44">
        <v>0.549</v>
      </c>
      <c r="C76">
        <v>0.063</v>
      </c>
      <c r="D76">
        <v>0</v>
      </c>
      <c r="E76">
        <v>-0.09</v>
      </c>
      <c r="F76">
        <v>0.114</v>
      </c>
      <c r="G76">
        <v>-0.011</v>
      </c>
      <c r="H76">
        <v>-0.029</v>
      </c>
      <c r="I76">
        <v>-0.309</v>
      </c>
      <c r="J76">
        <v>-0.088</v>
      </c>
      <c r="K76">
        <v>-0.059</v>
      </c>
      <c r="L76" s="44">
        <v>0</v>
      </c>
      <c r="M76" s="4">
        <f t="shared" si="0"/>
        <v>0.1400000000000001</v>
      </c>
    </row>
    <row r="77" spans="1:13" ht="12">
      <c r="A77" s="11">
        <v>1911</v>
      </c>
      <c r="B77" s="44">
        <v>0.561</v>
      </c>
      <c r="C77">
        <v>0.064</v>
      </c>
      <c r="D77">
        <v>0</v>
      </c>
      <c r="E77">
        <v>-0.09</v>
      </c>
      <c r="F77">
        <v>0.116</v>
      </c>
      <c r="G77">
        <v>-0.012</v>
      </c>
      <c r="H77">
        <v>-0.029</v>
      </c>
      <c r="I77">
        <v>-0.311</v>
      </c>
      <c r="J77">
        <v>-0.09</v>
      </c>
      <c r="K77">
        <v>-0.353</v>
      </c>
      <c r="L77" s="44">
        <v>0</v>
      </c>
      <c r="M77" s="4">
        <f t="shared" si="0"/>
        <v>-0.144</v>
      </c>
    </row>
    <row r="78" spans="1:13" ht="12">
      <c r="A78" s="11">
        <v>1912</v>
      </c>
      <c r="B78" s="44">
        <v>0.571</v>
      </c>
      <c r="C78">
        <v>0.066</v>
      </c>
      <c r="D78">
        <v>0</v>
      </c>
      <c r="E78">
        <v>-0.091</v>
      </c>
      <c r="F78">
        <v>0.117</v>
      </c>
      <c r="G78">
        <v>-0.012</v>
      </c>
      <c r="H78">
        <v>-0.029</v>
      </c>
      <c r="I78">
        <v>-0.312</v>
      </c>
      <c r="J78">
        <v>-0.082</v>
      </c>
      <c r="K78">
        <v>-0.545</v>
      </c>
      <c r="L78" s="44">
        <v>0</v>
      </c>
      <c r="M78" s="4">
        <f t="shared" si="0"/>
        <v>-0.31700000000000006</v>
      </c>
    </row>
    <row r="79" spans="1:13" ht="12">
      <c r="A79" s="11">
        <v>1913</v>
      </c>
      <c r="B79" s="44">
        <v>0.578</v>
      </c>
      <c r="C79">
        <v>0.068</v>
      </c>
      <c r="D79">
        <v>0</v>
      </c>
      <c r="E79">
        <v>-0.092</v>
      </c>
      <c r="F79">
        <v>0.119</v>
      </c>
      <c r="G79">
        <v>-0.012</v>
      </c>
      <c r="H79">
        <v>-0.029</v>
      </c>
      <c r="I79">
        <v>-0.314</v>
      </c>
      <c r="J79">
        <v>-0.072</v>
      </c>
      <c r="K79">
        <v>-0.574</v>
      </c>
      <c r="L79" s="44">
        <v>0</v>
      </c>
      <c r="M79" s="4">
        <f t="shared" si="0"/>
        <v>-0.32800000000000007</v>
      </c>
    </row>
    <row r="80" spans="1:13" ht="12">
      <c r="A80" s="11">
        <v>1914</v>
      </c>
      <c r="B80" s="44">
        <v>0.585</v>
      </c>
      <c r="C80">
        <v>0.069</v>
      </c>
      <c r="D80">
        <v>0</v>
      </c>
      <c r="E80">
        <v>-0.093</v>
      </c>
      <c r="F80">
        <v>0.121</v>
      </c>
      <c r="G80">
        <v>-0.012</v>
      </c>
      <c r="H80">
        <v>-0.029</v>
      </c>
      <c r="I80">
        <v>-0.316</v>
      </c>
      <c r="J80">
        <v>-0.057</v>
      </c>
      <c r="K80">
        <v>-0.261</v>
      </c>
      <c r="L80" s="44">
        <v>0</v>
      </c>
      <c r="M80" s="4">
        <f t="shared" si="0"/>
        <v>0.006999999999999895</v>
      </c>
    </row>
    <row r="81" spans="1:13" ht="12">
      <c r="A81" s="11">
        <v>1915</v>
      </c>
      <c r="B81" s="44">
        <v>0.592</v>
      </c>
      <c r="C81">
        <v>0.071</v>
      </c>
      <c r="D81">
        <v>0</v>
      </c>
      <c r="E81">
        <v>-0.093</v>
      </c>
      <c r="F81">
        <v>0.123</v>
      </c>
      <c r="G81">
        <v>-0.012</v>
      </c>
      <c r="H81">
        <v>-0.029</v>
      </c>
      <c r="I81">
        <v>-0.318</v>
      </c>
      <c r="J81">
        <v>-0.007</v>
      </c>
      <c r="K81">
        <v>-0.067</v>
      </c>
      <c r="L81" s="44">
        <v>0</v>
      </c>
      <c r="M81" s="4">
        <f aca="true" t="shared" si="1" ref="M81:M144">$B$15*B81+$C$15*C81+$D$15*D81+$E$15*E81+$F$15*F81+$G$15*G81+$H$15*H81+$I$15*I81+$J$15*J81+$K$15*K81+$L$15*L81</f>
        <v>0.2599999999999999</v>
      </c>
    </row>
    <row r="82" spans="1:13" ht="12">
      <c r="A82" s="11">
        <v>1916</v>
      </c>
      <c r="B82" s="44">
        <v>0.601</v>
      </c>
      <c r="C82">
        <v>0.072</v>
      </c>
      <c r="D82">
        <v>0</v>
      </c>
      <c r="E82">
        <v>-0.096</v>
      </c>
      <c r="F82">
        <v>0.124</v>
      </c>
      <c r="G82">
        <v>-0.013</v>
      </c>
      <c r="H82">
        <v>-0.029</v>
      </c>
      <c r="I82">
        <v>-0.325</v>
      </c>
      <c r="J82">
        <v>0.016</v>
      </c>
      <c r="K82">
        <v>-0.049</v>
      </c>
      <c r="L82" s="44">
        <v>0</v>
      </c>
      <c r="M82" s="4">
        <f t="shared" si="1"/>
        <v>0.30099999999999993</v>
      </c>
    </row>
    <row r="83" spans="1:13" ht="12">
      <c r="A83" s="11">
        <v>1917</v>
      </c>
      <c r="B83" s="44">
        <v>0.611</v>
      </c>
      <c r="C83">
        <v>0.074</v>
      </c>
      <c r="D83">
        <v>0</v>
      </c>
      <c r="E83">
        <v>-0.098</v>
      </c>
      <c r="F83">
        <v>0.124</v>
      </c>
      <c r="G83">
        <v>-0.013</v>
      </c>
      <c r="H83">
        <v>-0.029</v>
      </c>
      <c r="I83">
        <v>-0.332</v>
      </c>
      <c r="J83">
        <v>0.066</v>
      </c>
      <c r="K83">
        <v>-0.062</v>
      </c>
      <c r="L83" s="44">
        <v>0</v>
      </c>
      <c r="M83" s="4">
        <f t="shared" si="1"/>
        <v>0.3409999999999999</v>
      </c>
    </row>
    <row r="84" spans="1:13" ht="12">
      <c r="A84" s="11">
        <v>1918</v>
      </c>
      <c r="B84" s="44">
        <v>0.622</v>
      </c>
      <c r="C84">
        <v>0.075</v>
      </c>
      <c r="D84">
        <v>0</v>
      </c>
      <c r="E84">
        <v>-0.101</v>
      </c>
      <c r="F84">
        <v>0.125</v>
      </c>
      <c r="G84">
        <v>-0.013</v>
      </c>
      <c r="H84">
        <v>-0.029</v>
      </c>
      <c r="I84">
        <v>-0.338</v>
      </c>
      <c r="J84">
        <v>0.056</v>
      </c>
      <c r="K84">
        <v>-0.058</v>
      </c>
      <c r="L84" s="44">
        <v>0</v>
      </c>
      <c r="M84" s="4">
        <f t="shared" si="1"/>
        <v>0.3389999999999999</v>
      </c>
    </row>
    <row r="85" spans="1:13" ht="12">
      <c r="A85" s="11">
        <v>1919</v>
      </c>
      <c r="B85" s="44">
        <v>0.631</v>
      </c>
      <c r="C85">
        <v>0.077</v>
      </c>
      <c r="D85">
        <v>0</v>
      </c>
      <c r="E85">
        <v>-0.103</v>
      </c>
      <c r="F85">
        <v>0.126</v>
      </c>
      <c r="G85">
        <v>-0.013</v>
      </c>
      <c r="H85">
        <v>-0.029</v>
      </c>
      <c r="I85">
        <v>-0.345</v>
      </c>
      <c r="J85">
        <v>0.035</v>
      </c>
      <c r="K85">
        <v>-0.124</v>
      </c>
      <c r="L85" s="44">
        <v>0</v>
      </c>
      <c r="M85" s="4">
        <f t="shared" si="1"/>
        <v>0.255</v>
      </c>
    </row>
    <row r="86" spans="1:13" ht="12">
      <c r="A86" s="11">
        <v>1920</v>
      </c>
      <c r="B86" s="44">
        <v>0.64</v>
      </c>
      <c r="C86">
        <v>0.078</v>
      </c>
      <c r="D86">
        <v>0</v>
      </c>
      <c r="E86">
        <v>-0.105</v>
      </c>
      <c r="F86">
        <v>0.126</v>
      </c>
      <c r="G86">
        <v>-0.014</v>
      </c>
      <c r="H86">
        <v>-0.029</v>
      </c>
      <c r="I86">
        <v>-0.352</v>
      </c>
      <c r="J86">
        <v>0.018</v>
      </c>
      <c r="K86">
        <v>-0.137</v>
      </c>
      <c r="L86" s="44">
        <v>0</v>
      </c>
      <c r="M86" s="4">
        <f t="shared" si="1"/>
        <v>0.22499999999999998</v>
      </c>
    </row>
    <row r="87" spans="1:13" ht="12">
      <c r="A87" s="11">
        <v>1921</v>
      </c>
      <c r="B87" s="44">
        <v>0.651</v>
      </c>
      <c r="C87">
        <v>0.08</v>
      </c>
      <c r="D87">
        <v>0</v>
      </c>
      <c r="E87">
        <v>-0.105</v>
      </c>
      <c r="F87">
        <v>0.126</v>
      </c>
      <c r="G87">
        <v>-0.014</v>
      </c>
      <c r="H87">
        <v>-0.029</v>
      </c>
      <c r="I87">
        <v>-0.352</v>
      </c>
      <c r="J87">
        <v>0.011</v>
      </c>
      <c r="K87">
        <v>-0.122</v>
      </c>
      <c r="L87" s="44">
        <v>0</v>
      </c>
      <c r="M87" s="4">
        <f t="shared" si="1"/>
        <v>0.246</v>
      </c>
    </row>
    <row r="88" spans="1:13" ht="12">
      <c r="A88" s="11">
        <v>1922</v>
      </c>
      <c r="B88" s="44">
        <v>0.662</v>
      </c>
      <c r="C88">
        <v>0.081</v>
      </c>
      <c r="D88">
        <v>0</v>
      </c>
      <c r="E88">
        <v>-0.105</v>
      </c>
      <c r="F88">
        <v>0.126</v>
      </c>
      <c r="G88">
        <v>-0.014</v>
      </c>
      <c r="H88">
        <v>-0.029</v>
      </c>
      <c r="I88">
        <v>-0.352</v>
      </c>
      <c r="J88">
        <v>0.002</v>
      </c>
      <c r="K88">
        <v>-0.035</v>
      </c>
      <c r="L88" s="44">
        <v>0</v>
      </c>
      <c r="M88" s="4">
        <f t="shared" si="1"/>
        <v>0.33599999999999997</v>
      </c>
    </row>
    <row r="89" spans="1:13" ht="12">
      <c r="A89" s="11">
        <v>1923</v>
      </c>
      <c r="B89" s="44">
        <v>0.671</v>
      </c>
      <c r="C89">
        <v>0.083</v>
      </c>
      <c r="D89">
        <v>0</v>
      </c>
      <c r="E89">
        <v>-0.106</v>
      </c>
      <c r="F89">
        <v>0.126</v>
      </c>
      <c r="G89">
        <v>-0.014</v>
      </c>
      <c r="H89">
        <v>-0.029</v>
      </c>
      <c r="I89">
        <v>-0.351</v>
      </c>
      <c r="J89">
        <v>0.004</v>
      </c>
      <c r="K89">
        <v>-0.033</v>
      </c>
      <c r="L89" s="44">
        <v>0</v>
      </c>
      <c r="M89" s="4">
        <f t="shared" si="1"/>
        <v>0.351</v>
      </c>
    </row>
    <row r="90" spans="1:13" ht="12">
      <c r="A90" s="11">
        <v>1924</v>
      </c>
      <c r="B90" s="44">
        <v>0.681</v>
      </c>
      <c r="C90">
        <v>0.084</v>
      </c>
      <c r="D90">
        <v>0</v>
      </c>
      <c r="E90">
        <v>-0.106</v>
      </c>
      <c r="F90">
        <v>0.126</v>
      </c>
      <c r="G90">
        <v>-0.014</v>
      </c>
      <c r="H90">
        <v>-0.029</v>
      </c>
      <c r="I90">
        <v>-0.351</v>
      </c>
      <c r="J90">
        <v>0.013</v>
      </c>
      <c r="K90">
        <v>-0.052</v>
      </c>
      <c r="L90" s="44">
        <v>0</v>
      </c>
      <c r="M90" s="4">
        <f t="shared" si="1"/>
        <v>0.35200000000000004</v>
      </c>
    </row>
    <row r="91" spans="1:13" ht="12">
      <c r="A91" s="11">
        <v>1925</v>
      </c>
      <c r="B91" s="44">
        <v>0.692</v>
      </c>
      <c r="C91">
        <v>0.086</v>
      </c>
      <c r="D91">
        <v>0</v>
      </c>
      <c r="E91">
        <v>-0.106</v>
      </c>
      <c r="F91">
        <v>0.126</v>
      </c>
      <c r="G91">
        <v>-0.014</v>
      </c>
      <c r="H91">
        <v>-0.029</v>
      </c>
      <c r="I91">
        <v>-0.351</v>
      </c>
      <c r="J91">
        <v>0.039</v>
      </c>
      <c r="K91">
        <v>-0.061</v>
      </c>
      <c r="L91" s="44">
        <v>0</v>
      </c>
      <c r="M91" s="4">
        <f t="shared" si="1"/>
        <v>0.3819999999999999</v>
      </c>
    </row>
    <row r="92" spans="1:13" ht="12">
      <c r="A92" s="11">
        <v>1926</v>
      </c>
      <c r="B92" s="44">
        <v>0.704</v>
      </c>
      <c r="C92">
        <v>0.087</v>
      </c>
      <c r="D92">
        <v>0</v>
      </c>
      <c r="E92">
        <v>-0.107</v>
      </c>
      <c r="F92">
        <v>0.127</v>
      </c>
      <c r="G92">
        <v>-0.015</v>
      </c>
      <c r="H92">
        <v>-0.029</v>
      </c>
      <c r="I92">
        <v>-0.357</v>
      </c>
      <c r="J92">
        <v>0.053</v>
      </c>
      <c r="K92">
        <v>-0.031</v>
      </c>
      <c r="L92" s="44">
        <v>0</v>
      </c>
      <c r="M92" s="4">
        <f t="shared" si="1"/>
        <v>0.43199999999999994</v>
      </c>
    </row>
    <row r="93" spans="1:13" ht="12">
      <c r="A93" s="11">
        <v>1927</v>
      </c>
      <c r="B93" s="44">
        <v>0.715</v>
      </c>
      <c r="C93">
        <v>0.089</v>
      </c>
      <c r="D93">
        <v>0</v>
      </c>
      <c r="E93">
        <v>-0.109</v>
      </c>
      <c r="F93">
        <v>0.128</v>
      </c>
      <c r="G93">
        <v>-0.015</v>
      </c>
      <c r="H93">
        <v>-0.029</v>
      </c>
      <c r="I93">
        <v>-0.363</v>
      </c>
      <c r="J93">
        <v>0.069</v>
      </c>
      <c r="K93">
        <v>-0.06</v>
      </c>
      <c r="L93" s="44">
        <v>0</v>
      </c>
      <c r="M93" s="4">
        <f t="shared" si="1"/>
        <v>0.42499999999999993</v>
      </c>
    </row>
    <row r="94" spans="1:13" ht="12">
      <c r="A94" s="11">
        <v>1928</v>
      </c>
      <c r="B94" s="44">
        <v>0.726</v>
      </c>
      <c r="C94">
        <v>0.09</v>
      </c>
      <c r="D94">
        <v>0</v>
      </c>
      <c r="E94">
        <v>-0.111</v>
      </c>
      <c r="F94">
        <v>0.128</v>
      </c>
      <c r="G94">
        <v>-0.015</v>
      </c>
      <c r="H94">
        <v>-0.029</v>
      </c>
      <c r="I94">
        <v>-0.369</v>
      </c>
      <c r="J94">
        <v>0.063</v>
      </c>
      <c r="K94">
        <v>-0.147</v>
      </c>
      <c r="L94" s="44">
        <v>0</v>
      </c>
      <c r="M94" s="4">
        <f t="shared" si="1"/>
        <v>0.33599999999999997</v>
      </c>
    </row>
    <row r="95" spans="1:13" ht="12">
      <c r="A95" s="11">
        <v>1929</v>
      </c>
      <c r="B95" s="44">
        <v>0.737</v>
      </c>
      <c r="C95">
        <v>0.092</v>
      </c>
      <c r="D95">
        <v>0</v>
      </c>
      <c r="E95">
        <v>-0.112</v>
      </c>
      <c r="F95">
        <v>0.129</v>
      </c>
      <c r="G95">
        <v>-0.016</v>
      </c>
      <c r="H95">
        <v>-0.029</v>
      </c>
      <c r="I95">
        <v>-0.375</v>
      </c>
      <c r="J95">
        <v>0.054</v>
      </c>
      <c r="K95">
        <v>-0.2</v>
      </c>
      <c r="L95" s="44">
        <v>0</v>
      </c>
      <c r="M95" s="4">
        <f t="shared" si="1"/>
        <v>0.2799999999999999</v>
      </c>
    </row>
    <row r="96" spans="1:13" ht="12">
      <c r="A96" s="11">
        <v>1930</v>
      </c>
      <c r="B96" s="44">
        <v>0.748</v>
      </c>
      <c r="C96">
        <v>0.093</v>
      </c>
      <c r="D96">
        <v>0</v>
      </c>
      <c r="E96">
        <v>-0.114</v>
      </c>
      <c r="F96">
        <v>0.13</v>
      </c>
      <c r="G96">
        <v>-0.016</v>
      </c>
      <c r="H96">
        <v>-0.029</v>
      </c>
      <c r="I96">
        <v>-0.381</v>
      </c>
      <c r="J96">
        <v>0.046</v>
      </c>
      <c r="K96">
        <v>-0.184</v>
      </c>
      <c r="L96" s="44">
        <v>0</v>
      </c>
      <c r="M96" s="4">
        <f t="shared" si="1"/>
        <v>0.2929999999999999</v>
      </c>
    </row>
    <row r="97" spans="1:13" ht="12">
      <c r="A97" s="11">
        <v>1931</v>
      </c>
      <c r="B97" s="44">
        <v>0.76</v>
      </c>
      <c r="C97">
        <v>0.095</v>
      </c>
      <c r="D97">
        <v>0</v>
      </c>
      <c r="E97">
        <v>-0.112</v>
      </c>
      <c r="F97">
        <v>0.126</v>
      </c>
      <c r="G97">
        <v>-0.016</v>
      </c>
      <c r="H97">
        <v>-0.029</v>
      </c>
      <c r="I97">
        <v>-0.374</v>
      </c>
      <c r="J97">
        <v>0.041</v>
      </c>
      <c r="K97">
        <v>-0.169</v>
      </c>
      <c r="L97" s="44">
        <v>0</v>
      </c>
      <c r="M97" s="4">
        <f t="shared" si="1"/>
        <v>0.32199999999999995</v>
      </c>
    </row>
    <row r="98" spans="1:13" ht="12">
      <c r="A98" s="11">
        <v>1932</v>
      </c>
      <c r="B98" s="44">
        <v>0.77</v>
      </c>
      <c r="C98">
        <v>0.096</v>
      </c>
      <c r="D98">
        <v>0</v>
      </c>
      <c r="E98">
        <v>-0.11</v>
      </c>
      <c r="F98">
        <v>0.123</v>
      </c>
      <c r="G98">
        <v>-0.016</v>
      </c>
      <c r="H98">
        <v>-0.029</v>
      </c>
      <c r="I98">
        <v>-0.367</v>
      </c>
      <c r="J98">
        <v>0.033</v>
      </c>
      <c r="K98">
        <v>-0.174</v>
      </c>
      <c r="L98" s="44">
        <v>0</v>
      </c>
      <c r="M98" s="4">
        <f t="shared" si="1"/>
        <v>0.326</v>
      </c>
    </row>
    <row r="99" spans="1:13" ht="12">
      <c r="A99" s="11">
        <v>1933</v>
      </c>
      <c r="B99" s="44">
        <v>0.782</v>
      </c>
      <c r="C99">
        <v>0.097</v>
      </c>
      <c r="D99">
        <v>0</v>
      </c>
      <c r="E99">
        <v>-0.108</v>
      </c>
      <c r="F99">
        <v>0.12</v>
      </c>
      <c r="G99">
        <v>-0.016</v>
      </c>
      <c r="H99">
        <v>-0.029</v>
      </c>
      <c r="I99">
        <v>-0.36</v>
      </c>
      <c r="J99">
        <v>0.027</v>
      </c>
      <c r="K99">
        <v>-0.175</v>
      </c>
      <c r="L99" s="44">
        <v>0</v>
      </c>
      <c r="M99" s="4">
        <f t="shared" si="1"/>
        <v>0.338</v>
      </c>
    </row>
    <row r="100" spans="1:13" ht="12">
      <c r="A100" s="11">
        <v>1934</v>
      </c>
      <c r="B100" s="44">
        <v>0.792</v>
      </c>
      <c r="C100">
        <v>0.099</v>
      </c>
      <c r="D100">
        <v>0</v>
      </c>
      <c r="E100">
        <v>-0.106</v>
      </c>
      <c r="F100">
        <v>0.117</v>
      </c>
      <c r="G100">
        <v>-0.016</v>
      </c>
      <c r="H100">
        <v>-0.029</v>
      </c>
      <c r="I100">
        <v>-0.353</v>
      </c>
      <c r="J100">
        <v>0.039</v>
      </c>
      <c r="K100">
        <v>-0.129</v>
      </c>
      <c r="L100" s="44">
        <v>0</v>
      </c>
      <c r="M100" s="4">
        <f t="shared" si="1"/>
        <v>0.41400000000000003</v>
      </c>
    </row>
    <row r="101" spans="1:13" ht="12">
      <c r="A101" s="11">
        <v>1935</v>
      </c>
      <c r="B101" s="44">
        <v>0.802</v>
      </c>
      <c r="C101">
        <v>0.101</v>
      </c>
      <c r="D101">
        <v>0</v>
      </c>
      <c r="E101">
        <v>-0.104</v>
      </c>
      <c r="F101">
        <v>0.114</v>
      </c>
      <c r="G101">
        <v>-0.015</v>
      </c>
      <c r="H101">
        <v>-0.029</v>
      </c>
      <c r="I101">
        <v>-0.346</v>
      </c>
      <c r="J101">
        <v>0.068</v>
      </c>
      <c r="K101">
        <v>-0.09</v>
      </c>
      <c r="L101" s="44">
        <v>0</v>
      </c>
      <c r="M101" s="4">
        <f t="shared" si="1"/>
        <v>0.501</v>
      </c>
    </row>
    <row r="102" spans="1:13" ht="12">
      <c r="A102" s="11">
        <v>1936</v>
      </c>
      <c r="B102" s="44">
        <v>0.812</v>
      </c>
      <c r="C102">
        <v>0.102</v>
      </c>
      <c r="D102">
        <v>0</v>
      </c>
      <c r="E102">
        <v>-0.11</v>
      </c>
      <c r="F102">
        <v>0.117</v>
      </c>
      <c r="G102">
        <v>-0.016</v>
      </c>
      <c r="H102">
        <v>-0.032</v>
      </c>
      <c r="I102">
        <v>-0.365</v>
      </c>
      <c r="J102">
        <v>0.12</v>
      </c>
      <c r="K102">
        <v>-0.072</v>
      </c>
      <c r="L102" s="44">
        <v>0</v>
      </c>
      <c r="M102" s="4">
        <f t="shared" si="1"/>
        <v>0.556</v>
      </c>
    </row>
    <row r="103" spans="1:13" ht="12">
      <c r="A103" s="11">
        <v>1937</v>
      </c>
      <c r="B103" s="44">
        <v>0.822</v>
      </c>
      <c r="C103">
        <v>0.104</v>
      </c>
      <c r="D103">
        <v>0</v>
      </c>
      <c r="E103">
        <v>-0.117</v>
      </c>
      <c r="F103">
        <v>0.121</v>
      </c>
      <c r="G103">
        <v>-0.017</v>
      </c>
      <c r="H103">
        <v>-0.035</v>
      </c>
      <c r="I103">
        <v>-0.383</v>
      </c>
      <c r="J103">
        <v>0.137</v>
      </c>
      <c r="K103">
        <v>-0.083</v>
      </c>
      <c r="L103" s="44">
        <v>0</v>
      </c>
      <c r="M103" s="4">
        <f t="shared" si="1"/>
        <v>0.5489999999999999</v>
      </c>
    </row>
    <row r="104" spans="1:13" ht="12">
      <c r="A104" s="11">
        <v>1938</v>
      </c>
      <c r="B104" s="44">
        <v>0.832</v>
      </c>
      <c r="C104">
        <v>0.105</v>
      </c>
      <c r="D104">
        <v>0</v>
      </c>
      <c r="E104">
        <v>-0.124</v>
      </c>
      <c r="F104">
        <v>0.125</v>
      </c>
      <c r="G104">
        <v>-0.017</v>
      </c>
      <c r="H104">
        <v>-0.038</v>
      </c>
      <c r="I104">
        <v>-0.402</v>
      </c>
      <c r="J104">
        <v>0.138</v>
      </c>
      <c r="K104">
        <v>-0.093</v>
      </c>
      <c r="L104" s="44">
        <v>0</v>
      </c>
      <c r="M104" s="4">
        <f t="shared" si="1"/>
        <v>0.5259999999999999</v>
      </c>
    </row>
    <row r="105" spans="1:13" ht="12">
      <c r="A105" s="11">
        <v>1939</v>
      </c>
      <c r="B105" s="44">
        <v>0.84</v>
      </c>
      <c r="C105">
        <v>0.106</v>
      </c>
      <c r="D105">
        <v>0</v>
      </c>
      <c r="E105">
        <v>-0.131</v>
      </c>
      <c r="F105">
        <v>0.129</v>
      </c>
      <c r="G105">
        <v>-0.018</v>
      </c>
      <c r="H105">
        <v>-0.041</v>
      </c>
      <c r="I105">
        <v>-0.42</v>
      </c>
      <c r="J105">
        <v>0.128</v>
      </c>
      <c r="K105">
        <v>-0.098</v>
      </c>
      <c r="L105" s="44">
        <v>0</v>
      </c>
      <c r="M105" s="4">
        <f t="shared" si="1"/>
        <v>0.495</v>
      </c>
    </row>
    <row r="106" spans="1:13" ht="12">
      <c r="A106" s="11">
        <v>1940</v>
      </c>
      <c r="B106" s="44">
        <v>0.843</v>
      </c>
      <c r="C106">
        <v>0.108</v>
      </c>
      <c r="D106">
        <v>0</v>
      </c>
      <c r="E106">
        <v>-0.138</v>
      </c>
      <c r="F106">
        <v>0.133</v>
      </c>
      <c r="G106">
        <v>-0.018</v>
      </c>
      <c r="H106">
        <v>-0.044</v>
      </c>
      <c r="I106">
        <v>-0.439</v>
      </c>
      <c r="J106">
        <v>0.126</v>
      </c>
      <c r="K106">
        <v>-0.055</v>
      </c>
      <c r="L106" s="44">
        <v>0</v>
      </c>
      <c r="M106" s="4">
        <f t="shared" si="1"/>
        <v>0.5159999999999999</v>
      </c>
    </row>
    <row r="107" spans="1:13" ht="12">
      <c r="A107" s="11">
        <v>1941</v>
      </c>
      <c r="B107" s="44">
        <v>0.841</v>
      </c>
      <c r="C107">
        <v>0.11</v>
      </c>
      <c r="D107">
        <v>0</v>
      </c>
      <c r="E107">
        <v>-0.134</v>
      </c>
      <c r="F107">
        <v>0.13</v>
      </c>
      <c r="G107">
        <v>-0.019</v>
      </c>
      <c r="H107">
        <v>-0.047</v>
      </c>
      <c r="I107">
        <v>-0.43</v>
      </c>
      <c r="J107">
        <v>0.118</v>
      </c>
      <c r="K107">
        <v>-0.063</v>
      </c>
      <c r="L107" s="44">
        <v>0</v>
      </c>
      <c r="M107" s="4">
        <f t="shared" si="1"/>
        <v>0.506</v>
      </c>
    </row>
    <row r="108" spans="1:13" ht="12">
      <c r="A108" s="11">
        <v>1942</v>
      </c>
      <c r="B108" s="44">
        <v>0.839</v>
      </c>
      <c r="C108">
        <v>0.111</v>
      </c>
      <c r="D108">
        <v>0</v>
      </c>
      <c r="E108">
        <v>-0.129</v>
      </c>
      <c r="F108">
        <v>0.128</v>
      </c>
      <c r="G108">
        <v>-0.019</v>
      </c>
      <c r="H108">
        <v>-0.05</v>
      </c>
      <c r="I108">
        <v>-0.422</v>
      </c>
      <c r="J108">
        <v>0.11</v>
      </c>
      <c r="K108">
        <v>-0.076</v>
      </c>
      <c r="L108" s="44">
        <v>0</v>
      </c>
      <c r="M108" s="4">
        <f t="shared" si="1"/>
        <v>0.49199999999999994</v>
      </c>
    </row>
    <row r="109" spans="1:13" ht="12">
      <c r="A109" s="11">
        <v>1943</v>
      </c>
      <c r="B109" s="44">
        <v>0.839</v>
      </c>
      <c r="C109">
        <v>0.112</v>
      </c>
      <c r="D109">
        <v>0</v>
      </c>
      <c r="E109">
        <v>-0.125</v>
      </c>
      <c r="F109">
        <v>0.125</v>
      </c>
      <c r="G109">
        <v>-0.019</v>
      </c>
      <c r="H109">
        <v>-0.053</v>
      </c>
      <c r="I109">
        <v>-0.413</v>
      </c>
      <c r="J109">
        <v>0.098</v>
      </c>
      <c r="K109">
        <v>-0.086</v>
      </c>
      <c r="L109" s="44">
        <v>0</v>
      </c>
      <c r="M109" s="4">
        <f t="shared" si="1"/>
        <v>0.478</v>
      </c>
    </row>
    <row r="110" spans="1:13" ht="12">
      <c r="A110" s="11">
        <v>1944</v>
      </c>
      <c r="B110" s="44">
        <v>0.837</v>
      </c>
      <c r="C110">
        <v>0.114</v>
      </c>
      <c r="D110">
        <v>0</v>
      </c>
      <c r="E110">
        <v>-0.121</v>
      </c>
      <c r="F110">
        <v>0.123</v>
      </c>
      <c r="G110">
        <v>-0.019</v>
      </c>
      <c r="H110">
        <v>-0.056</v>
      </c>
      <c r="I110">
        <v>-0.404</v>
      </c>
      <c r="J110">
        <v>0.102</v>
      </c>
      <c r="K110">
        <v>-0.064</v>
      </c>
      <c r="L110" s="44">
        <v>0</v>
      </c>
      <c r="M110" s="4">
        <f t="shared" si="1"/>
        <v>0.5119999999999998</v>
      </c>
    </row>
    <row r="111" spans="1:13" ht="12">
      <c r="A111" s="11">
        <v>1945</v>
      </c>
      <c r="B111" s="44">
        <v>0.842</v>
      </c>
      <c r="C111">
        <v>0.116</v>
      </c>
      <c r="D111">
        <v>0</v>
      </c>
      <c r="E111">
        <v>-0.117</v>
      </c>
      <c r="F111">
        <v>0.12</v>
      </c>
      <c r="G111">
        <v>-0.019</v>
      </c>
      <c r="H111">
        <v>-0.059</v>
      </c>
      <c r="I111">
        <v>-0.396</v>
      </c>
      <c r="J111">
        <v>0.128</v>
      </c>
      <c r="K111">
        <v>-0.037</v>
      </c>
      <c r="L111" s="44">
        <v>0</v>
      </c>
      <c r="M111" s="4">
        <f t="shared" si="1"/>
        <v>0.578</v>
      </c>
    </row>
    <row r="112" spans="1:13" ht="12">
      <c r="A112" s="11">
        <v>1946</v>
      </c>
      <c r="B112" s="44">
        <v>0.845</v>
      </c>
      <c r="C112">
        <v>0.117</v>
      </c>
      <c r="D112">
        <v>0</v>
      </c>
      <c r="E112">
        <v>-0.125</v>
      </c>
      <c r="F112">
        <v>0.12</v>
      </c>
      <c r="G112">
        <v>-0.02</v>
      </c>
      <c r="H112">
        <v>-0.064</v>
      </c>
      <c r="I112">
        <v>-0.416</v>
      </c>
      <c r="J112">
        <v>0.16</v>
      </c>
      <c r="K112">
        <v>-0.036</v>
      </c>
      <c r="L112" s="44">
        <v>0</v>
      </c>
      <c r="M112" s="4">
        <f t="shared" si="1"/>
        <v>0.581</v>
      </c>
    </row>
    <row r="113" spans="1:13" ht="12">
      <c r="A113" s="11">
        <v>1947</v>
      </c>
      <c r="B113" s="44">
        <v>0.851</v>
      </c>
      <c r="C113">
        <v>0.119</v>
      </c>
      <c r="D113">
        <v>0</v>
      </c>
      <c r="E113">
        <v>-0.132</v>
      </c>
      <c r="F113">
        <v>0.12</v>
      </c>
      <c r="G113">
        <v>-0.021</v>
      </c>
      <c r="H113">
        <v>-0.07</v>
      </c>
      <c r="I113">
        <v>-0.436</v>
      </c>
      <c r="J113">
        <v>0.219</v>
      </c>
      <c r="K113">
        <v>-0.021</v>
      </c>
      <c r="L113" s="44">
        <v>0</v>
      </c>
      <c r="M113" s="4">
        <f t="shared" si="1"/>
        <v>0.629</v>
      </c>
    </row>
    <row r="114" spans="1:13" ht="12">
      <c r="A114" s="11">
        <v>1948</v>
      </c>
      <c r="B114" s="44">
        <v>0.855</v>
      </c>
      <c r="C114">
        <v>0.12</v>
      </c>
      <c r="D114">
        <v>0</v>
      </c>
      <c r="E114">
        <v>-0.14</v>
      </c>
      <c r="F114">
        <v>0.12</v>
      </c>
      <c r="G114">
        <v>-0.023</v>
      </c>
      <c r="H114">
        <v>-0.075</v>
      </c>
      <c r="I114">
        <v>-0.457</v>
      </c>
      <c r="J114">
        <v>0.221</v>
      </c>
      <c r="K114">
        <v>-0.043</v>
      </c>
      <c r="L114" s="44">
        <v>0</v>
      </c>
      <c r="M114" s="4">
        <f t="shared" si="1"/>
        <v>0.578</v>
      </c>
    </row>
    <row r="115" spans="1:13" ht="12">
      <c r="A115" s="11">
        <v>1949</v>
      </c>
      <c r="B115" s="44">
        <v>0.866</v>
      </c>
      <c r="C115">
        <v>0.121</v>
      </c>
      <c r="D115">
        <v>0</v>
      </c>
      <c r="E115">
        <v>-0.147</v>
      </c>
      <c r="F115">
        <v>0.12</v>
      </c>
      <c r="G115">
        <v>-0.024</v>
      </c>
      <c r="H115">
        <v>-0.081</v>
      </c>
      <c r="I115">
        <v>-0.477</v>
      </c>
      <c r="J115">
        <v>0.205</v>
      </c>
      <c r="K115">
        <v>-0.044</v>
      </c>
      <c r="L115" s="44">
        <v>0</v>
      </c>
      <c r="M115" s="4">
        <f t="shared" si="1"/>
        <v>0.5389999999999999</v>
      </c>
    </row>
    <row r="116" spans="1:13" ht="12">
      <c r="A116" s="11">
        <v>1950</v>
      </c>
      <c r="B116" s="44">
        <v>0.877</v>
      </c>
      <c r="C116">
        <v>0.123</v>
      </c>
      <c r="D116">
        <v>0</v>
      </c>
      <c r="E116">
        <v>-0.155</v>
      </c>
      <c r="F116">
        <v>0.12</v>
      </c>
      <c r="G116">
        <v>-0.025</v>
      </c>
      <c r="H116">
        <v>-0.087</v>
      </c>
      <c r="I116">
        <v>-0.497</v>
      </c>
      <c r="J116">
        <v>0.162</v>
      </c>
      <c r="K116">
        <v>-0.051</v>
      </c>
      <c r="L116" s="44">
        <v>0</v>
      </c>
      <c r="M116" s="4">
        <f t="shared" si="1"/>
        <v>0.467</v>
      </c>
    </row>
    <row r="117" spans="1:13" ht="12">
      <c r="A117" s="11">
        <v>1951</v>
      </c>
      <c r="B117" s="44">
        <v>0.89</v>
      </c>
      <c r="C117">
        <v>0.127</v>
      </c>
      <c r="D117">
        <v>0</v>
      </c>
      <c r="E117">
        <v>-0.158</v>
      </c>
      <c r="F117">
        <v>0.121</v>
      </c>
      <c r="G117">
        <v>-0.026</v>
      </c>
      <c r="H117">
        <v>-0.092</v>
      </c>
      <c r="I117">
        <v>-0.502</v>
      </c>
      <c r="J117">
        <v>0.137</v>
      </c>
      <c r="K117">
        <v>-0.054</v>
      </c>
      <c r="L117" s="44">
        <v>0</v>
      </c>
      <c r="M117" s="4">
        <f t="shared" si="1"/>
        <v>0.4429999999999999</v>
      </c>
    </row>
    <row r="118" spans="1:13" ht="12">
      <c r="A118" s="11">
        <v>1952</v>
      </c>
      <c r="B118" s="44">
        <v>0.903</v>
      </c>
      <c r="C118">
        <v>0.132</v>
      </c>
      <c r="D118">
        <v>0</v>
      </c>
      <c r="E118">
        <v>-0.16</v>
      </c>
      <c r="F118">
        <v>0.123</v>
      </c>
      <c r="G118">
        <v>-0.027</v>
      </c>
      <c r="H118">
        <v>-0.098</v>
      </c>
      <c r="I118">
        <v>-0.507</v>
      </c>
      <c r="J118">
        <v>0.097</v>
      </c>
      <c r="K118">
        <v>-0.069</v>
      </c>
      <c r="L118" s="44">
        <v>0</v>
      </c>
      <c r="M118" s="4">
        <f t="shared" si="1"/>
        <v>0.3940000000000001</v>
      </c>
    </row>
    <row r="119" spans="1:13" ht="12">
      <c r="A119" s="11">
        <v>1953</v>
      </c>
      <c r="B119" s="44">
        <v>0.916</v>
      </c>
      <c r="C119">
        <v>0.137</v>
      </c>
      <c r="D119">
        <v>0</v>
      </c>
      <c r="E119">
        <v>-0.163</v>
      </c>
      <c r="F119">
        <v>0.124</v>
      </c>
      <c r="G119">
        <v>-0.029</v>
      </c>
      <c r="H119">
        <v>-0.103</v>
      </c>
      <c r="I119">
        <v>-0.511</v>
      </c>
      <c r="J119">
        <v>0.065</v>
      </c>
      <c r="K119">
        <v>-0.091</v>
      </c>
      <c r="L119" s="44">
        <v>0</v>
      </c>
      <c r="M119" s="4">
        <f t="shared" si="1"/>
        <v>0.34499999999999975</v>
      </c>
    </row>
    <row r="120" spans="1:13" ht="12">
      <c r="A120" s="11">
        <v>1954</v>
      </c>
      <c r="B120" s="44">
        <v>0.933</v>
      </c>
      <c r="C120">
        <v>0.141</v>
      </c>
      <c r="D120">
        <v>0</v>
      </c>
      <c r="E120">
        <v>-0.165</v>
      </c>
      <c r="F120">
        <v>0.125</v>
      </c>
      <c r="G120">
        <v>-0.03</v>
      </c>
      <c r="H120">
        <v>-0.109</v>
      </c>
      <c r="I120">
        <v>-0.516</v>
      </c>
      <c r="J120">
        <v>0.046</v>
      </c>
      <c r="K120">
        <v>-0.073</v>
      </c>
      <c r="L120" s="44">
        <v>0</v>
      </c>
      <c r="M120" s="4">
        <f t="shared" si="1"/>
        <v>0.352</v>
      </c>
    </row>
    <row r="121" spans="1:13" ht="12">
      <c r="A121" s="11">
        <v>1955</v>
      </c>
      <c r="B121" s="44">
        <v>0.95</v>
      </c>
      <c r="C121">
        <v>0.145</v>
      </c>
      <c r="D121">
        <v>0</v>
      </c>
      <c r="E121">
        <v>-0.168</v>
      </c>
      <c r="F121">
        <v>0.126</v>
      </c>
      <c r="G121">
        <v>-0.031</v>
      </c>
      <c r="H121">
        <v>-0.115</v>
      </c>
      <c r="I121">
        <v>-0.52</v>
      </c>
      <c r="J121">
        <v>0.068</v>
      </c>
      <c r="K121">
        <v>-0.048</v>
      </c>
      <c r="L121" s="44">
        <v>0</v>
      </c>
      <c r="M121" s="4">
        <f t="shared" si="1"/>
        <v>0.40700000000000003</v>
      </c>
    </row>
    <row r="122" spans="1:13" ht="12">
      <c r="A122" s="11">
        <v>1956</v>
      </c>
      <c r="B122" s="44">
        <v>0.965</v>
      </c>
      <c r="C122">
        <v>0.15</v>
      </c>
      <c r="D122">
        <v>0</v>
      </c>
      <c r="E122">
        <v>-0.176</v>
      </c>
      <c r="F122">
        <v>0.13</v>
      </c>
      <c r="G122">
        <v>-0.033</v>
      </c>
      <c r="H122">
        <v>-0.122</v>
      </c>
      <c r="I122">
        <v>-0.534</v>
      </c>
      <c r="J122">
        <v>0.146</v>
      </c>
      <c r="K122">
        <v>-0.018</v>
      </c>
      <c r="L122" s="44">
        <v>0</v>
      </c>
      <c r="M122" s="4">
        <f t="shared" si="1"/>
        <v>0.508</v>
      </c>
    </row>
    <row r="123" spans="1:13" ht="12">
      <c r="A123" s="11">
        <v>1957</v>
      </c>
      <c r="B123" s="44">
        <v>0.982</v>
      </c>
      <c r="C123">
        <v>0.155</v>
      </c>
      <c r="D123">
        <v>0</v>
      </c>
      <c r="E123">
        <v>-0.185</v>
      </c>
      <c r="F123">
        <v>0.133</v>
      </c>
      <c r="G123">
        <v>-0.034</v>
      </c>
      <c r="H123">
        <v>-0.129</v>
      </c>
      <c r="I123">
        <v>-0.549</v>
      </c>
      <c r="J123">
        <v>0.188</v>
      </c>
      <c r="K123">
        <v>-0.006</v>
      </c>
      <c r="L123" s="44">
        <v>0</v>
      </c>
      <c r="M123" s="4">
        <f t="shared" si="1"/>
        <v>0.5549999999999999</v>
      </c>
    </row>
    <row r="124" spans="1:13" ht="12">
      <c r="A124" s="11">
        <v>1958</v>
      </c>
      <c r="B124" s="44">
        <v>1.002</v>
      </c>
      <c r="C124">
        <v>0.159</v>
      </c>
      <c r="D124">
        <v>0</v>
      </c>
      <c r="E124">
        <v>-0.193</v>
      </c>
      <c r="F124">
        <v>0.136</v>
      </c>
      <c r="G124">
        <v>-0.036</v>
      </c>
      <c r="H124">
        <v>-0.136</v>
      </c>
      <c r="I124">
        <v>-0.563</v>
      </c>
      <c r="J124">
        <v>0.168</v>
      </c>
      <c r="K124">
        <v>-0.003</v>
      </c>
      <c r="L124" s="44">
        <v>0</v>
      </c>
      <c r="M124" s="4">
        <f t="shared" si="1"/>
        <v>0.5340000000000001</v>
      </c>
    </row>
    <row r="125" spans="1:13" ht="12">
      <c r="A125" s="11">
        <v>1959</v>
      </c>
      <c r="B125" s="44">
        <v>1.023</v>
      </c>
      <c r="C125">
        <v>0.163</v>
      </c>
      <c r="D125">
        <v>0</v>
      </c>
      <c r="E125">
        <v>-0.202</v>
      </c>
      <c r="F125">
        <v>0.139</v>
      </c>
      <c r="G125">
        <v>-0.037</v>
      </c>
      <c r="H125">
        <v>-0.143</v>
      </c>
      <c r="I125">
        <v>-0.578</v>
      </c>
      <c r="J125">
        <v>0.125</v>
      </c>
      <c r="K125">
        <v>-0.056</v>
      </c>
      <c r="L125" s="44">
        <v>0</v>
      </c>
      <c r="M125" s="4">
        <f t="shared" si="1"/>
        <v>0.4340000000000001</v>
      </c>
    </row>
    <row r="126" spans="1:13" ht="12">
      <c r="A126" s="11">
        <v>1960</v>
      </c>
      <c r="B126" s="44">
        <v>1.044</v>
      </c>
      <c r="C126">
        <v>0.168</v>
      </c>
      <c r="D126">
        <v>0</v>
      </c>
      <c r="E126">
        <v>-0.205</v>
      </c>
      <c r="F126">
        <v>0.142</v>
      </c>
      <c r="G126">
        <v>-0.039</v>
      </c>
      <c r="H126">
        <v>-0.15</v>
      </c>
      <c r="I126">
        <v>-0.582</v>
      </c>
      <c r="J126">
        <v>0.108</v>
      </c>
      <c r="K126">
        <v>-0.128</v>
      </c>
      <c r="L126" s="44">
        <v>0</v>
      </c>
      <c r="M126" s="4">
        <f t="shared" si="1"/>
        <v>0.3579999999999999</v>
      </c>
    </row>
    <row r="127" spans="1:13" ht="12">
      <c r="A127" s="11">
        <v>1961</v>
      </c>
      <c r="B127" s="44">
        <v>1.069</v>
      </c>
      <c r="C127">
        <v>0.174</v>
      </c>
      <c r="D127">
        <v>0</v>
      </c>
      <c r="E127">
        <v>-0.207</v>
      </c>
      <c r="F127">
        <v>0.143</v>
      </c>
      <c r="G127">
        <v>-0.041</v>
      </c>
      <c r="H127">
        <v>-0.157</v>
      </c>
      <c r="I127">
        <v>-0.589</v>
      </c>
      <c r="J127">
        <v>0.057</v>
      </c>
      <c r="K127">
        <v>-0.21</v>
      </c>
      <c r="L127" s="44">
        <v>0</v>
      </c>
      <c r="M127" s="4">
        <f t="shared" si="1"/>
        <v>0.2389999999999999</v>
      </c>
    </row>
    <row r="128" spans="1:13" ht="12">
      <c r="A128" s="11">
        <v>1962</v>
      </c>
      <c r="B128" s="44">
        <v>1.093</v>
      </c>
      <c r="C128">
        <v>0.179</v>
      </c>
      <c r="D128">
        <v>0</v>
      </c>
      <c r="E128">
        <v>-0.214</v>
      </c>
      <c r="F128">
        <v>0.144</v>
      </c>
      <c r="G128">
        <v>-0.043</v>
      </c>
      <c r="H128">
        <v>-0.164</v>
      </c>
      <c r="I128">
        <v>-0.608</v>
      </c>
      <c r="J128">
        <v>0.031</v>
      </c>
      <c r="K128">
        <v>-0.681</v>
      </c>
      <c r="L128" s="44">
        <v>0</v>
      </c>
      <c r="M128" s="4">
        <f t="shared" si="1"/>
        <v>-0.263</v>
      </c>
    </row>
    <row r="129" spans="1:13" ht="12">
      <c r="A129" s="11">
        <v>1963</v>
      </c>
      <c r="B129" s="44">
        <v>1.116</v>
      </c>
      <c r="C129">
        <v>0.185</v>
      </c>
      <c r="D129">
        <v>0</v>
      </c>
      <c r="E129">
        <v>-0.221</v>
      </c>
      <c r="F129">
        <v>0.145</v>
      </c>
      <c r="G129">
        <v>-0.044</v>
      </c>
      <c r="H129">
        <v>-0.171</v>
      </c>
      <c r="I129">
        <v>-0.628</v>
      </c>
      <c r="J129">
        <v>0.018</v>
      </c>
      <c r="K129">
        <v>-1.33</v>
      </c>
      <c r="L129" s="44">
        <v>0</v>
      </c>
      <c r="M129" s="4">
        <f t="shared" si="1"/>
        <v>-0.93</v>
      </c>
    </row>
    <row r="130" spans="1:13" ht="12">
      <c r="A130" s="11">
        <v>1964</v>
      </c>
      <c r="B130" s="44">
        <v>1.138</v>
      </c>
      <c r="C130">
        <v>0.191</v>
      </c>
      <c r="D130">
        <v>0</v>
      </c>
      <c r="E130">
        <v>-0.227</v>
      </c>
      <c r="F130">
        <v>0.146</v>
      </c>
      <c r="G130">
        <v>-0.046</v>
      </c>
      <c r="H130">
        <v>-0.178</v>
      </c>
      <c r="I130">
        <v>-0.643</v>
      </c>
      <c r="J130">
        <v>-0.001</v>
      </c>
      <c r="K130">
        <v>-1.521</v>
      </c>
      <c r="L130" s="44">
        <v>0</v>
      </c>
      <c r="M130" s="4">
        <f t="shared" si="1"/>
        <v>-1.141</v>
      </c>
    </row>
    <row r="131" spans="1:13" ht="12">
      <c r="A131" s="11">
        <v>1965</v>
      </c>
      <c r="B131" s="44">
        <v>1.161</v>
      </c>
      <c r="C131">
        <v>0.196</v>
      </c>
      <c r="D131">
        <v>0</v>
      </c>
      <c r="E131">
        <v>-0.233</v>
      </c>
      <c r="F131">
        <v>0.147</v>
      </c>
      <c r="G131">
        <v>-0.048</v>
      </c>
      <c r="H131">
        <v>-0.185</v>
      </c>
      <c r="I131">
        <v>-0.658</v>
      </c>
      <c r="J131">
        <v>0.003</v>
      </c>
      <c r="K131">
        <v>-1.249</v>
      </c>
      <c r="L131" s="44">
        <v>0</v>
      </c>
      <c r="M131" s="4">
        <f t="shared" si="1"/>
        <v>-0.8660000000000003</v>
      </c>
    </row>
    <row r="132" spans="1:13" ht="12">
      <c r="A132" s="11">
        <v>1966</v>
      </c>
      <c r="B132" s="44">
        <v>1.196</v>
      </c>
      <c r="C132">
        <v>0.202</v>
      </c>
      <c r="D132">
        <v>0</v>
      </c>
      <c r="E132">
        <v>-0.235</v>
      </c>
      <c r="F132">
        <v>0.144</v>
      </c>
      <c r="G132">
        <v>-0.05</v>
      </c>
      <c r="H132">
        <v>-0.188</v>
      </c>
      <c r="I132">
        <v>-0.663</v>
      </c>
      <c r="J132">
        <v>0.035</v>
      </c>
      <c r="K132">
        <v>-0.694</v>
      </c>
      <c r="L132" s="44">
        <v>0</v>
      </c>
      <c r="M132" s="4">
        <f t="shared" si="1"/>
        <v>-0.2530000000000002</v>
      </c>
    </row>
    <row r="133" spans="1:13" ht="12">
      <c r="A133" s="11">
        <v>1967</v>
      </c>
      <c r="B133" s="44">
        <v>1.221</v>
      </c>
      <c r="C133">
        <v>0.208</v>
      </c>
      <c r="D133">
        <v>0</v>
      </c>
      <c r="E133">
        <v>-0.238</v>
      </c>
      <c r="F133">
        <v>0.141</v>
      </c>
      <c r="G133">
        <v>-0.052</v>
      </c>
      <c r="H133">
        <v>-0.191</v>
      </c>
      <c r="I133">
        <v>-0.667</v>
      </c>
      <c r="J133">
        <v>0.073</v>
      </c>
      <c r="K133">
        <v>-0.736</v>
      </c>
      <c r="L133" s="44">
        <v>0</v>
      </c>
      <c r="M133" s="4">
        <f t="shared" si="1"/>
        <v>-0.24100000000000005</v>
      </c>
    </row>
    <row r="134" spans="1:13" ht="12">
      <c r="A134" s="11">
        <v>1968</v>
      </c>
      <c r="B134" s="44">
        <v>1.246</v>
      </c>
      <c r="C134">
        <v>0.214</v>
      </c>
      <c r="D134">
        <v>0</v>
      </c>
      <c r="E134">
        <v>-0.244</v>
      </c>
      <c r="F134">
        <v>0.139</v>
      </c>
      <c r="G134">
        <v>-0.055</v>
      </c>
      <c r="H134">
        <v>-0.194</v>
      </c>
      <c r="I134">
        <v>-0.678</v>
      </c>
      <c r="J134">
        <v>0.088</v>
      </c>
      <c r="K134">
        <v>-0.896</v>
      </c>
      <c r="L134" s="44">
        <v>0</v>
      </c>
      <c r="M134" s="4">
        <f t="shared" si="1"/>
        <v>-0.38</v>
      </c>
    </row>
    <row r="135" spans="1:13" ht="12">
      <c r="A135" s="11">
        <v>1969</v>
      </c>
      <c r="B135" s="44">
        <v>1.278</v>
      </c>
      <c r="C135">
        <v>0.219</v>
      </c>
      <c r="D135">
        <v>0</v>
      </c>
      <c r="E135">
        <v>-0.251</v>
      </c>
      <c r="F135">
        <v>0.136</v>
      </c>
      <c r="G135">
        <v>-0.057</v>
      </c>
      <c r="H135">
        <v>-0.197</v>
      </c>
      <c r="I135">
        <v>-0.689</v>
      </c>
      <c r="J135">
        <v>0.092</v>
      </c>
      <c r="K135">
        <v>-0.918</v>
      </c>
      <c r="L135" s="44">
        <v>0</v>
      </c>
      <c r="M135" s="4">
        <f t="shared" si="1"/>
        <v>-0.3869999999999999</v>
      </c>
    </row>
    <row r="136" spans="1:13" ht="12">
      <c r="A136" s="11">
        <v>1970</v>
      </c>
      <c r="B136" s="44">
        <v>1.313</v>
      </c>
      <c r="C136">
        <v>0.225</v>
      </c>
      <c r="D136">
        <v>0</v>
      </c>
      <c r="E136">
        <v>-0.261</v>
      </c>
      <c r="F136">
        <v>0.133</v>
      </c>
      <c r="G136">
        <v>-0.06</v>
      </c>
      <c r="H136">
        <v>-0.2</v>
      </c>
      <c r="I136">
        <v>-0.707</v>
      </c>
      <c r="J136">
        <v>0.083</v>
      </c>
      <c r="K136">
        <v>-0.624</v>
      </c>
      <c r="L136" s="44">
        <v>0</v>
      </c>
      <c r="M136" s="4">
        <f t="shared" si="1"/>
        <v>-0.09799999999999986</v>
      </c>
    </row>
    <row r="137" spans="1:13" ht="12">
      <c r="A137" s="11">
        <v>1971</v>
      </c>
      <c r="B137" s="44">
        <v>1.344</v>
      </c>
      <c r="C137">
        <v>0.23</v>
      </c>
      <c r="D137">
        <v>0</v>
      </c>
      <c r="E137">
        <v>-0.272</v>
      </c>
      <c r="F137">
        <v>0.136</v>
      </c>
      <c r="G137">
        <v>-0.062</v>
      </c>
      <c r="H137">
        <v>-0.203</v>
      </c>
      <c r="I137">
        <v>-0.73</v>
      </c>
      <c r="J137">
        <v>0.053</v>
      </c>
      <c r="K137">
        <v>-0.242</v>
      </c>
      <c r="L137" s="44">
        <v>0</v>
      </c>
      <c r="M137" s="4">
        <f t="shared" si="1"/>
        <v>0.25400000000000006</v>
      </c>
    </row>
    <row r="138" spans="1:13" ht="12">
      <c r="A138" s="11">
        <v>1972</v>
      </c>
      <c r="B138" s="44">
        <v>1.378</v>
      </c>
      <c r="C138">
        <v>0.236</v>
      </c>
      <c r="D138">
        <v>0</v>
      </c>
      <c r="E138">
        <v>-0.277</v>
      </c>
      <c r="F138">
        <v>0.14</v>
      </c>
      <c r="G138">
        <v>-0.064</v>
      </c>
      <c r="H138">
        <v>-0.206</v>
      </c>
      <c r="I138">
        <v>-0.742</v>
      </c>
      <c r="J138">
        <v>0.062</v>
      </c>
      <c r="K138">
        <v>-0.13</v>
      </c>
      <c r="L138" s="44">
        <v>0</v>
      </c>
      <c r="M138" s="4">
        <f t="shared" si="1"/>
        <v>0.3969999999999999</v>
      </c>
    </row>
    <row r="139" spans="1:13" ht="12">
      <c r="A139" s="11">
        <v>1973</v>
      </c>
      <c r="B139" s="44">
        <v>1.429</v>
      </c>
      <c r="C139">
        <v>0.241</v>
      </c>
      <c r="D139">
        <v>0</v>
      </c>
      <c r="E139">
        <v>-0.282</v>
      </c>
      <c r="F139">
        <v>0.143</v>
      </c>
      <c r="G139">
        <v>-0.066</v>
      </c>
      <c r="H139">
        <v>-0.209</v>
      </c>
      <c r="I139">
        <v>-0.754</v>
      </c>
      <c r="J139">
        <v>0.032</v>
      </c>
      <c r="K139">
        <v>-0.234</v>
      </c>
      <c r="L139" s="44">
        <v>0</v>
      </c>
      <c r="M139" s="4">
        <f t="shared" si="1"/>
        <v>0.2999999999999998</v>
      </c>
    </row>
    <row r="140" spans="1:13" ht="12">
      <c r="A140" s="11">
        <v>1974</v>
      </c>
      <c r="B140" s="44">
        <v>1.458</v>
      </c>
      <c r="C140">
        <v>0.246</v>
      </c>
      <c r="D140">
        <v>0</v>
      </c>
      <c r="E140">
        <v>-0.286</v>
      </c>
      <c r="F140">
        <v>0.147</v>
      </c>
      <c r="G140">
        <v>-0.068</v>
      </c>
      <c r="H140">
        <v>-0.212</v>
      </c>
      <c r="I140">
        <v>-0.763</v>
      </c>
      <c r="J140">
        <v>0.049</v>
      </c>
      <c r="K140">
        <v>-0.424</v>
      </c>
      <c r="L140" s="44">
        <v>0</v>
      </c>
      <c r="M140" s="4">
        <f t="shared" si="1"/>
        <v>0.14699999999999996</v>
      </c>
    </row>
    <row r="141" spans="1:13" ht="12">
      <c r="A141" s="11">
        <v>1975</v>
      </c>
      <c r="B141" s="44">
        <v>1.492</v>
      </c>
      <c r="C141">
        <v>0.251</v>
      </c>
      <c r="D141">
        <v>0</v>
      </c>
      <c r="E141">
        <v>-0.291</v>
      </c>
      <c r="F141">
        <v>0.15</v>
      </c>
      <c r="G141">
        <v>-0.07</v>
      </c>
      <c r="H141">
        <v>-0.215</v>
      </c>
      <c r="I141">
        <v>-0.772</v>
      </c>
      <c r="J141">
        <v>0.032</v>
      </c>
      <c r="K141">
        <v>-0.365</v>
      </c>
      <c r="L141" s="44">
        <v>0</v>
      </c>
      <c r="M141" s="4">
        <f t="shared" si="1"/>
        <v>0.21199999999999974</v>
      </c>
    </row>
    <row r="142" spans="1:13" ht="12">
      <c r="A142" s="11">
        <v>1976</v>
      </c>
      <c r="B142" s="44">
        <v>1.527</v>
      </c>
      <c r="C142" s="22">
        <v>0.257</v>
      </c>
      <c r="D142">
        <v>0</v>
      </c>
      <c r="E142">
        <v>-0.297</v>
      </c>
      <c r="F142">
        <v>0.149</v>
      </c>
      <c r="G142">
        <v>-0.072</v>
      </c>
      <c r="H142">
        <v>-0.218</v>
      </c>
      <c r="I142">
        <v>-0.79</v>
      </c>
      <c r="J142">
        <v>0.032</v>
      </c>
      <c r="K142">
        <v>-0.252</v>
      </c>
      <c r="L142" s="44">
        <v>0</v>
      </c>
      <c r="M142" s="4">
        <f t="shared" si="1"/>
        <v>0.33599999999999985</v>
      </c>
    </row>
    <row r="143" spans="1:13" ht="12">
      <c r="A143" s="11">
        <v>1977</v>
      </c>
      <c r="B143" s="44">
        <v>1.57</v>
      </c>
      <c r="C143" s="22">
        <v>0.262</v>
      </c>
      <c r="D143">
        <v>0</v>
      </c>
      <c r="E143">
        <v>-0.303</v>
      </c>
      <c r="F143">
        <v>0.147</v>
      </c>
      <c r="G143">
        <v>-0.073</v>
      </c>
      <c r="H143">
        <v>-0.22</v>
      </c>
      <c r="I143">
        <v>-0.809</v>
      </c>
      <c r="J143">
        <v>0.057</v>
      </c>
      <c r="K143">
        <v>-0.101</v>
      </c>
      <c r="L143" s="44">
        <v>0</v>
      </c>
      <c r="M143" s="4">
        <f t="shared" si="1"/>
        <v>0.5300000000000002</v>
      </c>
    </row>
    <row r="144" spans="1:13" ht="12">
      <c r="A144" s="11">
        <v>1978</v>
      </c>
      <c r="B144" s="44">
        <v>1.617</v>
      </c>
      <c r="C144" s="22">
        <v>0.267</v>
      </c>
      <c r="D144">
        <v>0</v>
      </c>
      <c r="E144">
        <v>-0.299</v>
      </c>
      <c r="F144">
        <v>0.146</v>
      </c>
      <c r="G144">
        <v>-0.075</v>
      </c>
      <c r="H144">
        <v>-0.223</v>
      </c>
      <c r="I144">
        <v>-0.796</v>
      </c>
      <c r="J144">
        <v>0.144</v>
      </c>
      <c r="K144">
        <v>-0.125</v>
      </c>
      <c r="L144" s="44">
        <v>0</v>
      </c>
      <c r="M144" s="4">
        <f t="shared" si="1"/>
        <v>0.6559999999999998</v>
      </c>
    </row>
    <row r="145" spans="1:13" ht="12">
      <c r="A145" s="11">
        <v>1979</v>
      </c>
      <c r="B145" s="44">
        <v>1.661</v>
      </c>
      <c r="C145" s="22">
        <v>0.273</v>
      </c>
      <c r="D145">
        <v>0</v>
      </c>
      <c r="E145">
        <v>-0.307</v>
      </c>
      <c r="F145">
        <v>0.144</v>
      </c>
      <c r="G145">
        <v>-0.076</v>
      </c>
      <c r="H145">
        <v>-0.226</v>
      </c>
      <c r="I145">
        <v>-0.821</v>
      </c>
      <c r="J145">
        <v>0.261</v>
      </c>
      <c r="K145">
        <v>-0.152</v>
      </c>
      <c r="L145" s="44">
        <v>0</v>
      </c>
      <c r="M145" s="4">
        <f aca="true" t="shared" si="2" ref="M145:M165">$B$15*B145+$C$15*C145+$D$15*D145+$E$15*E145+$F$15*F145+$G$15*G145+$H$15*H145+$I$15*I145+$J$15*J145+$K$15*K145+$L$15*L145</f>
        <v>0.7570000000000001</v>
      </c>
    </row>
    <row r="146" spans="1:13" ht="12">
      <c r="A146" s="11">
        <v>1980</v>
      </c>
      <c r="B146" s="44">
        <v>1.71</v>
      </c>
      <c r="C146" s="22">
        <v>0.278</v>
      </c>
      <c r="D146">
        <v>-0.008</v>
      </c>
      <c r="E146">
        <v>-0.303</v>
      </c>
      <c r="F146">
        <v>0.142</v>
      </c>
      <c r="G146">
        <v>-0.078</v>
      </c>
      <c r="H146">
        <v>-0.229</v>
      </c>
      <c r="I146">
        <v>-0.809</v>
      </c>
      <c r="J146">
        <v>0.269</v>
      </c>
      <c r="K146">
        <v>-0.13</v>
      </c>
      <c r="L146" s="44">
        <v>0</v>
      </c>
      <c r="M146" s="4">
        <f t="shared" si="2"/>
        <v>0.8419999999999997</v>
      </c>
    </row>
    <row r="147" spans="1:13" ht="12">
      <c r="A147" s="11">
        <v>1981</v>
      </c>
      <c r="B147" s="44">
        <v>1.752</v>
      </c>
      <c r="C147" s="22">
        <v>0.284</v>
      </c>
      <c r="D147">
        <v>-0.015</v>
      </c>
      <c r="E147">
        <v>-0.295</v>
      </c>
      <c r="F147">
        <v>0.146</v>
      </c>
      <c r="G147">
        <v>-0.078</v>
      </c>
      <c r="H147">
        <v>-0.232</v>
      </c>
      <c r="I147">
        <v>-0.781</v>
      </c>
      <c r="J147">
        <v>0.261</v>
      </c>
      <c r="K147">
        <v>-0.594</v>
      </c>
      <c r="L147" s="44">
        <v>0</v>
      </c>
      <c r="M147" s="4">
        <f t="shared" si="2"/>
        <v>0.44799999999999984</v>
      </c>
    </row>
    <row r="148" spans="1:13" ht="12">
      <c r="A148" s="11">
        <v>1982</v>
      </c>
      <c r="B148" s="44">
        <v>1.787</v>
      </c>
      <c r="C148" s="22">
        <v>0.291</v>
      </c>
      <c r="D148">
        <v>-0.021</v>
      </c>
      <c r="E148">
        <v>-0.299</v>
      </c>
      <c r="F148">
        <v>0.149</v>
      </c>
      <c r="G148">
        <v>-0.079</v>
      </c>
      <c r="H148">
        <v>-0.235</v>
      </c>
      <c r="I148">
        <v>-0.795</v>
      </c>
      <c r="J148">
        <v>0.216</v>
      </c>
      <c r="K148">
        <v>-1.157</v>
      </c>
      <c r="L148" s="44">
        <v>0</v>
      </c>
      <c r="M148" s="4">
        <f t="shared" si="2"/>
        <v>-0.14300000000000002</v>
      </c>
    </row>
    <row r="149" spans="1:13" ht="12">
      <c r="A149" s="11">
        <v>1983</v>
      </c>
      <c r="B149" s="44">
        <v>1.833</v>
      </c>
      <c r="C149" s="22">
        <v>0.297</v>
      </c>
      <c r="D149">
        <v>-0.028</v>
      </c>
      <c r="E149">
        <v>-0.299</v>
      </c>
      <c r="F149">
        <v>0.153</v>
      </c>
      <c r="G149">
        <v>-0.08</v>
      </c>
      <c r="H149">
        <v>-0.238</v>
      </c>
      <c r="I149">
        <v>-0.795</v>
      </c>
      <c r="J149">
        <v>0.195</v>
      </c>
      <c r="K149">
        <v>-1.286</v>
      </c>
      <c r="L149" s="44">
        <v>0</v>
      </c>
      <c r="M149" s="4">
        <f t="shared" si="2"/>
        <v>-0.24800000000000022</v>
      </c>
    </row>
    <row r="150" spans="1:13" ht="12">
      <c r="A150" s="11">
        <v>1984</v>
      </c>
      <c r="B150" s="44">
        <v>1.877</v>
      </c>
      <c r="C150" s="22">
        <v>0.304</v>
      </c>
      <c r="D150">
        <v>-0.034</v>
      </c>
      <c r="E150">
        <v>-0.312</v>
      </c>
      <c r="F150">
        <v>0.156</v>
      </c>
      <c r="G150">
        <v>-0.081</v>
      </c>
      <c r="H150">
        <v>-0.241</v>
      </c>
      <c r="I150">
        <v>-0.836</v>
      </c>
      <c r="J150">
        <v>0.141</v>
      </c>
      <c r="K150">
        <v>-0.906</v>
      </c>
      <c r="L150" s="44">
        <v>0</v>
      </c>
      <c r="M150" s="4">
        <f t="shared" si="2"/>
        <v>0.06800000000000006</v>
      </c>
    </row>
    <row r="151" spans="1:13" ht="12">
      <c r="A151" s="11">
        <v>1985</v>
      </c>
      <c r="B151" s="44">
        <v>1.911</v>
      </c>
      <c r="C151" s="22">
        <v>0.31</v>
      </c>
      <c r="D151" s="22">
        <v>-0.041</v>
      </c>
      <c r="E151">
        <v>-0.32</v>
      </c>
      <c r="F151">
        <v>0.16</v>
      </c>
      <c r="G151">
        <v>-0.081</v>
      </c>
      <c r="H151">
        <v>-0.244</v>
      </c>
      <c r="I151">
        <v>-0.864</v>
      </c>
      <c r="J151">
        <v>0.116</v>
      </c>
      <c r="K151">
        <v>-0.438</v>
      </c>
      <c r="L151" s="44">
        <v>0</v>
      </c>
      <c r="M151" s="4">
        <f t="shared" si="2"/>
        <v>0.5090000000000001</v>
      </c>
    </row>
    <row r="152" spans="1:13" ht="12">
      <c r="A152" s="11">
        <v>1986</v>
      </c>
      <c r="B152" s="44">
        <v>1.954</v>
      </c>
      <c r="C152" s="22">
        <v>0.317</v>
      </c>
      <c r="D152" s="22">
        <v>-0.05</v>
      </c>
      <c r="E152">
        <v>-0.328</v>
      </c>
      <c r="F152">
        <v>0.16</v>
      </c>
      <c r="G152">
        <v>-0.083</v>
      </c>
      <c r="H152">
        <v>-0.24</v>
      </c>
      <c r="I152">
        <v>-0.888</v>
      </c>
      <c r="J152">
        <v>0.112</v>
      </c>
      <c r="K152">
        <v>-0.363</v>
      </c>
      <c r="L152" s="44">
        <v>0</v>
      </c>
      <c r="M152" s="4">
        <f t="shared" si="2"/>
        <v>0.591</v>
      </c>
    </row>
    <row r="153" spans="1:13" ht="12">
      <c r="A153" s="11">
        <v>1987</v>
      </c>
      <c r="B153" s="44">
        <v>1.997</v>
      </c>
      <c r="C153" s="22">
        <v>0.324</v>
      </c>
      <c r="D153" s="22">
        <v>-0.059</v>
      </c>
      <c r="E153">
        <v>-0.333</v>
      </c>
      <c r="F153">
        <v>0.159</v>
      </c>
      <c r="G153">
        <v>-0.084</v>
      </c>
      <c r="H153">
        <v>-0.235</v>
      </c>
      <c r="I153">
        <v>-0.9</v>
      </c>
      <c r="J153">
        <v>0.134</v>
      </c>
      <c r="K153">
        <v>-0.313</v>
      </c>
      <c r="L153" s="44">
        <v>0</v>
      </c>
      <c r="M153" s="4">
        <f t="shared" si="2"/>
        <v>0.6900000000000002</v>
      </c>
    </row>
    <row r="154" spans="1:13" ht="12">
      <c r="A154" s="11">
        <v>1988</v>
      </c>
      <c r="B154" s="44">
        <v>2.051</v>
      </c>
      <c r="C154" s="22">
        <v>0.33</v>
      </c>
      <c r="D154" s="22">
        <v>-0.068</v>
      </c>
      <c r="E154">
        <v>-0.341</v>
      </c>
      <c r="F154">
        <v>0.159</v>
      </c>
      <c r="G154">
        <v>-0.086</v>
      </c>
      <c r="H154">
        <v>-0.231</v>
      </c>
      <c r="I154">
        <v>-0.923</v>
      </c>
      <c r="J154">
        <v>0.204</v>
      </c>
      <c r="K154">
        <v>-0.239</v>
      </c>
      <c r="L154" s="44">
        <v>0</v>
      </c>
      <c r="M154" s="4">
        <f t="shared" si="2"/>
        <v>0.8560000000000002</v>
      </c>
    </row>
    <row r="155" spans="1:13" ht="12">
      <c r="A155" s="11">
        <v>1989</v>
      </c>
      <c r="B155" s="44">
        <v>2.1</v>
      </c>
      <c r="C155" s="22">
        <v>0.336</v>
      </c>
      <c r="D155" s="22">
        <v>-0.077</v>
      </c>
      <c r="E155">
        <v>-0.349</v>
      </c>
      <c r="F155">
        <v>0.159</v>
      </c>
      <c r="G155" s="22">
        <v>-0.087</v>
      </c>
      <c r="H155">
        <v>-0.226</v>
      </c>
      <c r="I155" s="22">
        <v>-0.947</v>
      </c>
      <c r="J155">
        <v>0.27</v>
      </c>
      <c r="K155">
        <v>-0.197</v>
      </c>
      <c r="L155" s="44">
        <v>0</v>
      </c>
      <c r="M155" s="4">
        <f t="shared" si="2"/>
        <v>0.9819999999999993</v>
      </c>
    </row>
    <row r="156" spans="1:13" ht="12">
      <c r="A156" s="11">
        <v>1990</v>
      </c>
      <c r="B156" s="44">
        <v>2.14</v>
      </c>
      <c r="C156" s="22">
        <v>0.343</v>
      </c>
      <c r="D156" s="22">
        <v>-0.086</v>
      </c>
      <c r="E156" s="22">
        <v>-0.358</v>
      </c>
      <c r="F156" s="22">
        <v>0.158</v>
      </c>
      <c r="G156" s="22">
        <v>-0.089</v>
      </c>
      <c r="H156" s="22">
        <v>-0.222</v>
      </c>
      <c r="I156" s="22">
        <v>-0.971</v>
      </c>
      <c r="J156">
        <v>0.265</v>
      </c>
      <c r="K156">
        <v>-0.657</v>
      </c>
      <c r="L156" s="44">
        <v>0</v>
      </c>
      <c r="M156" s="4">
        <f t="shared" si="2"/>
        <v>0.5230000000000001</v>
      </c>
    </row>
    <row r="157" spans="1:13" ht="12">
      <c r="A157" s="11">
        <v>1991</v>
      </c>
      <c r="B157" s="44">
        <v>2.172</v>
      </c>
      <c r="C157" s="22">
        <v>0.35</v>
      </c>
      <c r="D157" s="22">
        <v>-0.089</v>
      </c>
      <c r="E157" s="22">
        <v>-0.358</v>
      </c>
      <c r="F157" s="22">
        <v>0.155</v>
      </c>
      <c r="G157" s="22">
        <v>-0.089</v>
      </c>
      <c r="H157" s="22">
        <v>-0.218</v>
      </c>
      <c r="I157" s="22">
        <v>-0.976</v>
      </c>
      <c r="J157">
        <v>0.248</v>
      </c>
      <c r="K157">
        <v>-1.808</v>
      </c>
      <c r="L157" s="44">
        <v>0</v>
      </c>
      <c r="M157" s="4">
        <f t="shared" si="2"/>
        <v>-0.613</v>
      </c>
    </row>
    <row r="158" spans="1:13" ht="12">
      <c r="A158" s="11">
        <v>1992</v>
      </c>
      <c r="B158" s="44">
        <v>2.205</v>
      </c>
      <c r="C158" s="15">
        <v>0.356</v>
      </c>
      <c r="D158" s="22">
        <v>-0.092</v>
      </c>
      <c r="E158" s="22">
        <v>-0.358</v>
      </c>
      <c r="F158" s="22">
        <v>0.151</v>
      </c>
      <c r="G158" s="22">
        <v>-0.089</v>
      </c>
      <c r="H158" s="22">
        <v>-0.213</v>
      </c>
      <c r="I158" s="22">
        <v>-0.982</v>
      </c>
      <c r="J158">
        <v>0.218</v>
      </c>
      <c r="K158">
        <v>-2.238</v>
      </c>
      <c r="L158" s="44">
        <v>0</v>
      </c>
      <c r="M158" s="4">
        <f t="shared" si="2"/>
        <v>-1.0420000000000005</v>
      </c>
    </row>
    <row r="159" spans="1:13" ht="12">
      <c r="A159" s="11">
        <v>1993</v>
      </c>
      <c r="B159" s="44">
        <v>2.226</v>
      </c>
      <c r="C159" s="15">
        <v>0.363</v>
      </c>
      <c r="D159" s="22">
        <v>-0.095</v>
      </c>
      <c r="E159" s="22">
        <v>-0.358</v>
      </c>
      <c r="F159" s="22">
        <v>0.148</v>
      </c>
      <c r="G159" s="22">
        <v>-0.09</v>
      </c>
      <c r="H159" s="22">
        <v>-0.209</v>
      </c>
      <c r="I159" s="22">
        <v>-0.988</v>
      </c>
      <c r="J159">
        <v>0.17</v>
      </c>
      <c r="K159">
        <v>-1.901</v>
      </c>
      <c r="L159" s="44">
        <v>0</v>
      </c>
      <c r="M159" s="4">
        <f t="shared" si="2"/>
        <v>-0.7340000000000002</v>
      </c>
    </row>
    <row r="160" spans="1:13" ht="12">
      <c r="A160" s="11">
        <v>1994</v>
      </c>
      <c r="B160" s="44">
        <v>2.262</v>
      </c>
      <c r="C160" s="15">
        <v>0.369</v>
      </c>
      <c r="D160" s="22">
        <v>-0.099</v>
      </c>
      <c r="E160" s="22">
        <v>-0.358</v>
      </c>
      <c r="F160" s="22">
        <v>0.144</v>
      </c>
      <c r="G160" s="22">
        <v>-0.09</v>
      </c>
      <c r="H160" s="22">
        <v>-0.204</v>
      </c>
      <c r="I160" s="22">
        <v>-0.994</v>
      </c>
      <c r="J160">
        <v>0.137</v>
      </c>
      <c r="K160">
        <v>-0.787</v>
      </c>
      <c r="L160" s="44">
        <v>0</v>
      </c>
      <c r="M160" s="4">
        <f t="shared" si="2"/>
        <v>0.38</v>
      </c>
    </row>
    <row r="161" spans="1:13" ht="12">
      <c r="A161" s="11">
        <v>1995</v>
      </c>
      <c r="B161" s="44">
        <v>2.302</v>
      </c>
      <c r="C161" s="15">
        <v>0.376</v>
      </c>
      <c r="D161" s="22">
        <v>-0.102</v>
      </c>
      <c r="E161" s="22">
        <v>-0.358</v>
      </c>
      <c r="F161" s="22">
        <v>0.141</v>
      </c>
      <c r="G161" s="22">
        <v>-0.09</v>
      </c>
      <c r="H161" s="22">
        <v>-0.2</v>
      </c>
      <c r="I161" s="22">
        <v>-1</v>
      </c>
      <c r="J161">
        <v>0.123</v>
      </c>
      <c r="K161">
        <v>-0.332</v>
      </c>
      <c r="L161" s="44">
        <v>0</v>
      </c>
      <c r="M161" s="4">
        <f t="shared" si="2"/>
        <v>0.8599999999999999</v>
      </c>
    </row>
    <row r="162" spans="1:13" ht="12">
      <c r="A162" s="11">
        <v>1996</v>
      </c>
      <c r="B162" s="44">
        <v>2.34</v>
      </c>
      <c r="C162" s="15">
        <v>0.382</v>
      </c>
      <c r="D162" s="22">
        <v>-0.105</v>
      </c>
      <c r="E162" s="22">
        <v>-0.358</v>
      </c>
      <c r="F162">
        <v>0.138</v>
      </c>
      <c r="G162" s="22">
        <v>-0.09</v>
      </c>
      <c r="H162" s="22">
        <v>-0.196</v>
      </c>
      <c r="I162" s="22">
        <v>-1.006</v>
      </c>
      <c r="J162">
        <v>0.11</v>
      </c>
      <c r="K162">
        <v>-0.26</v>
      </c>
      <c r="L162" s="44">
        <v>0</v>
      </c>
      <c r="M162" s="4">
        <f t="shared" si="2"/>
        <v>0.9549999999999998</v>
      </c>
    </row>
    <row r="163" spans="1:13" ht="12">
      <c r="A163" s="11">
        <v>1997</v>
      </c>
      <c r="B163" s="44">
        <v>2.38</v>
      </c>
      <c r="C163" s="15">
        <v>0.388</v>
      </c>
      <c r="D163" s="22">
        <v>-0.108</v>
      </c>
      <c r="E163" s="22">
        <v>-0.358</v>
      </c>
      <c r="F163">
        <v>0.135</v>
      </c>
      <c r="G163" s="22">
        <v>-0.09</v>
      </c>
      <c r="H163" s="22">
        <v>-0.192</v>
      </c>
      <c r="I163" s="22">
        <v>-1.012</v>
      </c>
      <c r="J163">
        <v>0.13</v>
      </c>
      <c r="K163">
        <v>-0.19</v>
      </c>
      <c r="L163" s="44">
        <v>0</v>
      </c>
      <c r="M163" s="4">
        <f t="shared" si="2"/>
        <v>1.0829999999999993</v>
      </c>
    </row>
    <row r="164" spans="1:13" ht="12">
      <c r="A164" s="11">
        <v>1998</v>
      </c>
      <c r="B164" s="44">
        <v>2.42</v>
      </c>
      <c r="C164" s="15">
        <v>0.394</v>
      </c>
      <c r="D164" s="22">
        <v>-0.111</v>
      </c>
      <c r="E164" s="22">
        <v>-0.358</v>
      </c>
      <c r="F164">
        <v>0.132</v>
      </c>
      <c r="G164" s="22">
        <v>-0.09</v>
      </c>
      <c r="H164" s="22">
        <v>-0.188</v>
      </c>
      <c r="I164" s="22">
        <v>-1.016</v>
      </c>
      <c r="J164">
        <v>0.2</v>
      </c>
      <c r="K164">
        <v>-0.12</v>
      </c>
      <c r="L164" s="44">
        <v>0</v>
      </c>
      <c r="M164" s="4">
        <f t="shared" si="2"/>
        <v>1.263</v>
      </c>
    </row>
    <row r="165" spans="1:13" ht="12">
      <c r="A165" s="11">
        <v>1999</v>
      </c>
      <c r="B165" s="44">
        <v>2.46</v>
      </c>
      <c r="C165" s="15">
        <v>0.4</v>
      </c>
      <c r="D165" s="22">
        <v>-0.114</v>
      </c>
      <c r="E165" s="22">
        <v>-0.358</v>
      </c>
      <c r="F165">
        <v>0.129</v>
      </c>
      <c r="G165" s="22">
        <v>-0.09</v>
      </c>
      <c r="H165" s="22">
        <v>-0.184</v>
      </c>
      <c r="I165" s="22">
        <v>-1.02</v>
      </c>
      <c r="J165">
        <v>0.27</v>
      </c>
      <c r="K165">
        <v>-0.05</v>
      </c>
      <c r="L165" s="44">
        <v>0</v>
      </c>
      <c r="M165" s="4">
        <f t="shared" si="2"/>
        <v>1.4429999999999998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1:Z403"/>
  <sheetViews>
    <sheetView zoomScale="90" zoomScaleNormal="90" workbookViewId="0" topLeftCell="A1">
      <selection activeCell="D21" sqref="D21"/>
    </sheetView>
  </sheetViews>
  <sheetFormatPr defaultColWidth="9.625" defaultRowHeight="12.75"/>
  <cols>
    <col min="1" max="1" width="9.375" style="0" customWidth="1"/>
    <col min="2" max="2" width="16.50390625" style="0" customWidth="1"/>
    <col min="3" max="3" width="13.125" style="0" bestFit="1" customWidth="1"/>
    <col min="4" max="4" width="15.375" style="0" bestFit="1" customWidth="1"/>
    <col min="5" max="5" width="12.25390625" style="0" customWidth="1"/>
    <col min="6" max="6" width="21.125" style="0" customWidth="1"/>
    <col min="7" max="7" width="27.25390625" style="0" customWidth="1"/>
    <col min="8" max="8" width="9.75390625" style="0" bestFit="1" customWidth="1"/>
    <col min="9" max="9" width="12.25390625" style="0" customWidth="1"/>
    <col min="12" max="12" width="9.75390625" style="0" bestFit="1" customWidth="1"/>
    <col min="14" max="15" width="10.625" style="0" customWidth="1"/>
  </cols>
  <sheetData>
    <row r="1" spans="1:12" ht="15.75">
      <c r="A1" s="29" t="s">
        <v>29</v>
      </c>
      <c r="B1" s="31"/>
      <c r="C1" s="32"/>
      <c r="D1" s="32"/>
      <c r="E1" s="32"/>
      <c r="F1" s="32"/>
      <c r="G1" s="30"/>
      <c r="H1" s="2"/>
      <c r="L1" s="2"/>
    </row>
    <row r="2" spans="1:12" ht="15.75">
      <c r="A2" s="31" t="s">
        <v>30</v>
      </c>
      <c r="B2" s="31"/>
      <c r="C2" s="32"/>
      <c r="D2" s="32"/>
      <c r="E2" s="32"/>
      <c r="F2" s="32"/>
      <c r="G2" s="30"/>
      <c r="H2" s="2"/>
      <c r="L2" s="2"/>
    </row>
    <row r="3" spans="1:12" ht="15.75">
      <c r="A3" s="31" t="s">
        <v>31</v>
      </c>
      <c r="B3" s="31"/>
      <c r="C3" s="32"/>
      <c r="D3" s="32"/>
      <c r="E3" s="32"/>
      <c r="F3" s="32"/>
      <c r="G3" s="30"/>
      <c r="H3" s="2"/>
      <c r="L3" s="2"/>
    </row>
    <row r="4" spans="1:12" ht="15.75">
      <c r="A4" s="31" t="s">
        <v>32</v>
      </c>
      <c r="B4" s="31"/>
      <c r="C4" s="32"/>
      <c r="D4" s="32"/>
      <c r="E4" s="32"/>
      <c r="F4" s="32"/>
      <c r="G4" s="30"/>
      <c r="H4" s="2"/>
      <c r="L4" s="2"/>
    </row>
    <row r="5" spans="1:12" ht="15.75">
      <c r="A5" s="33"/>
      <c r="B5" s="31"/>
      <c r="C5" s="32"/>
      <c r="D5" s="32"/>
      <c r="E5" s="32"/>
      <c r="F5" s="32"/>
      <c r="G5" s="30"/>
      <c r="H5" s="2"/>
      <c r="L5" s="2"/>
    </row>
    <row r="6" spans="1:12" ht="15.75">
      <c r="A6" s="31" t="s">
        <v>39</v>
      </c>
      <c r="B6" s="31"/>
      <c r="C6" s="32"/>
      <c r="D6" s="32"/>
      <c r="E6" s="32"/>
      <c r="F6" s="32"/>
      <c r="G6" s="30"/>
      <c r="H6" s="2"/>
      <c r="L6" s="2"/>
    </row>
    <row r="7" spans="1:13" ht="15.75">
      <c r="A7" s="32"/>
      <c r="B7" s="31"/>
      <c r="C7" s="32"/>
      <c r="D7" s="32"/>
      <c r="E7" s="32"/>
      <c r="F7" s="32"/>
      <c r="G7" s="30"/>
      <c r="M7" s="3"/>
    </row>
    <row r="8" spans="1:13" ht="15.75">
      <c r="A8" s="31" t="s">
        <v>34</v>
      </c>
      <c r="B8" s="31"/>
      <c r="C8" s="32"/>
      <c r="D8" s="32"/>
      <c r="E8" s="32"/>
      <c r="F8" s="32"/>
      <c r="G8" s="30"/>
      <c r="M8" s="3"/>
    </row>
    <row r="9" spans="1:13" ht="15.75">
      <c r="A9" s="31" t="s">
        <v>33</v>
      </c>
      <c r="B9" s="31"/>
      <c r="C9" s="32"/>
      <c r="D9" s="32"/>
      <c r="E9" s="32"/>
      <c r="F9" s="32"/>
      <c r="G9" s="30"/>
      <c r="M9" s="3"/>
    </row>
    <row r="10" spans="1:13" ht="15.75">
      <c r="A10" s="31" t="s">
        <v>35</v>
      </c>
      <c r="B10" s="31"/>
      <c r="C10" s="32"/>
      <c r="D10" s="32"/>
      <c r="E10" s="32"/>
      <c r="F10" s="32"/>
      <c r="G10" s="30"/>
      <c r="M10" s="3"/>
    </row>
    <row r="11" spans="1:13" ht="15.75">
      <c r="A11" s="31" t="s">
        <v>36</v>
      </c>
      <c r="B11" s="31"/>
      <c r="C11" s="32"/>
      <c r="D11" s="32"/>
      <c r="E11" s="32"/>
      <c r="F11" s="32"/>
      <c r="G11" s="30"/>
      <c r="M11" s="3"/>
    </row>
    <row r="12" spans="1:13" ht="15.75">
      <c r="A12" s="33" t="s">
        <v>37</v>
      </c>
      <c r="B12" s="31"/>
      <c r="C12" s="32"/>
      <c r="D12" s="32"/>
      <c r="E12" s="32"/>
      <c r="F12" s="32"/>
      <c r="G12" s="30"/>
      <c r="M12" s="3"/>
    </row>
    <row r="13" spans="1:13" ht="15.75">
      <c r="A13" s="33" t="s">
        <v>38</v>
      </c>
      <c r="B13" s="31"/>
      <c r="C13" s="32"/>
      <c r="D13" s="32"/>
      <c r="E13" s="32"/>
      <c r="F13" s="32"/>
      <c r="G13" s="30"/>
      <c r="M13" s="3"/>
    </row>
    <row r="14" ht="12">
      <c r="M14" s="3"/>
    </row>
    <row r="15" ht="12">
      <c r="M15" s="3"/>
    </row>
    <row r="16" ht="12">
      <c r="M16" s="3"/>
    </row>
    <row r="17" spans="1:13" ht="15.75">
      <c r="A17" s="26"/>
      <c r="B17" s="23"/>
      <c r="M17" s="3"/>
    </row>
    <row r="18" spans="1:13" ht="15.75">
      <c r="A18" s="26"/>
      <c r="B18" s="23"/>
      <c r="M18" s="3"/>
    </row>
    <row r="19" spans="1:13" ht="21" customHeight="1">
      <c r="A19" s="25"/>
      <c r="B19" s="35"/>
      <c r="C19" s="36" t="s">
        <v>72</v>
      </c>
      <c r="D19" s="37">
        <v>0.9</v>
      </c>
      <c r="E19" s="35" t="s">
        <v>45</v>
      </c>
      <c r="F19" s="34"/>
      <c r="M19" s="3"/>
    </row>
    <row r="20" spans="1:13" ht="29.25" customHeight="1">
      <c r="A20" s="1"/>
      <c r="B20" s="18"/>
      <c r="C20" s="20" t="s">
        <v>40</v>
      </c>
      <c r="D20" s="27">
        <v>125</v>
      </c>
      <c r="E20" s="18" t="s">
        <v>6</v>
      </c>
      <c r="M20" s="3"/>
    </row>
    <row r="21" spans="3:13" ht="12">
      <c r="C21" s="20" t="s">
        <v>41</v>
      </c>
      <c r="D21" s="27">
        <v>4000</v>
      </c>
      <c r="E21" s="18" t="s">
        <v>6</v>
      </c>
      <c r="K21" s="14"/>
      <c r="M21" s="3"/>
    </row>
    <row r="22" spans="3:13" ht="12">
      <c r="C22" s="20" t="s">
        <v>42</v>
      </c>
      <c r="D22" s="28">
        <v>0.0001</v>
      </c>
      <c r="E22" s="18" t="s">
        <v>18</v>
      </c>
      <c r="K22" s="14"/>
      <c r="M22" s="3"/>
    </row>
    <row r="23" spans="3:13" ht="12">
      <c r="C23" s="20"/>
      <c r="D23" s="16"/>
      <c r="E23" s="18"/>
      <c r="F23" s="18" t="s">
        <v>43</v>
      </c>
      <c r="G23" s="15">
        <f>SQRT(AVERAGE(G33:G178))</f>
        <v>0.19042584756437358</v>
      </c>
      <c r="H23" s="18" t="s">
        <v>10</v>
      </c>
      <c r="K23" s="14"/>
      <c r="M23" s="3"/>
    </row>
    <row r="24" spans="3:13" ht="3.75" customHeight="1">
      <c r="C24" s="20"/>
      <c r="D24" s="16"/>
      <c r="E24" s="18"/>
      <c r="F24" s="18"/>
      <c r="G24" s="15"/>
      <c r="H24" s="18"/>
      <c r="K24" s="14"/>
      <c r="M24" s="3"/>
    </row>
    <row r="25" spans="2:26" ht="2.25" customHeight="1" hidden="1">
      <c r="B25" s="18"/>
      <c r="C25" s="20" t="s">
        <v>5</v>
      </c>
      <c r="D25" s="17">
        <f>365*86400</f>
        <v>31536000</v>
      </c>
      <c r="E25" s="18" t="s">
        <v>4</v>
      </c>
      <c r="F25" s="18" t="s">
        <v>17</v>
      </c>
      <c r="M25" s="3"/>
      <c r="V25" s="3"/>
      <c r="W25" s="4"/>
      <c r="X25" s="3"/>
      <c r="Y25" s="3"/>
      <c r="Z25" s="4"/>
    </row>
    <row r="26" spans="2:6" ht="12" hidden="1">
      <c r="B26" s="18"/>
      <c r="C26" s="20" t="s">
        <v>0</v>
      </c>
      <c r="D26" s="16">
        <f>1000*4218*$D$20</f>
        <v>527250000</v>
      </c>
      <c r="E26" s="18" t="s">
        <v>7</v>
      </c>
      <c r="F26" s="10" t="s">
        <v>21</v>
      </c>
    </row>
    <row r="27" spans="2:13" ht="12" hidden="1">
      <c r="B27" s="18"/>
      <c r="C27" s="20" t="s">
        <v>1</v>
      </c>
      <c r="D27" s="16">
        <f>1000*4218*$D$21</f>
        <v>16872000000</v>
      </c>
      <c r="E27" s="18" t="s">
        <v>7</v>
      </c>
      <c r="F27" s="10" t="s">
        <v>21</v>
      </c>
      <c r="M27" s="2"/>
    </row>
    <row r="28" spans="2:13" ht="9" customHeight="1" hidden="1">
      <c r="B28" s="18"/>
      <c r="C28" s="20" t="s">
        <v>19</v>
      </c>
      <c r="D28" s="16">
        <f>$D$22*1000*4218</f>
        <v>421.8</v>
      </c>
      <c r="E28" s="18" t="s">
        <v>20</v>
      </c>
      <c r="F28" s="10" t="s">
        <v>21</v>
      </c>
      <c r="M28" s="2"/>
    </row>
    <row r="29" spans="2:13" ht="12" hidden="1">
      <c r="B29" s="18"/>
      <c r="C29" s="20" t="s">
        <v>8</v>
      </c>
      <c r="D29" s="16">
        <v>0</v>
      </c>
      <c r="E29" s="18" t="s">
        <v>10</v>
      </c>
      <c r="F29" s="10" t="s">
        <v>21</v>
      </c>
      <c r="M29" s="2"/>
    </row>
    <row r="30" spans="2:13" ht="3.75" customHeight="1" hidden="1">
      <c r="B30" s="18"/>
      <c r="C30" s="20" t="s">
        <v>9</v>
      </c>
      <c r="D30" s="16">
        <v>0</v>
      </c>
      <c r="E30" s="18" t="s">
        <v>10</v>
      </c>
      <c r="F30" s="10" t="s">
        <v>21</v>
      </c>
      <c r="M30" s="2"/>
    </row>
    <row r="31" ht="12">
      <c r="M31" s="2"/>
    </row>
    <row r="32" spans="2:7" ht="12">
      <c r="B32" s="9" t="s">
        <v>71</v>
      </c>
      <c r="C32" s="9" t="s">
        <v>67</v>
      </c>
      <c r="D32" s="9" t="s">
        <v>68</v>
      </c>
      <c r="E32" s="9" t="s">
        <v>70</v>
      </c>
      <c r="F32" s="9" t="s">
        <v>44</v>
      </c>
      <c r="G32" s="9" t="s">
        <v>69</v>
      </c>
    </row>
    <row r="33" spans="1:11" ht="12">
      <c r="A33" s="9" t="s">
        <v>66</v>
      </c>
      <c r="B33" s="4">
        <f>'Ark 1 Strålingsfaktorer'!M16</f>
        <v>0.03500000000000002</v>
      </c>
      <c r="C33" s="6">
        <f>$D$30+$D$25*$D$28*($D$29-$D$30)/(0.5*$D$27*($D$20+$D$21))</f>
        <v>0</v>
      </c>
      <c r="D33">
        <f>$D$29+$D$25*(B33-$D$28*($D$29-$D$30)/(0.5*($D$20+$D$21))-($D$29/$D$19))/$D$26</f>
        <v>0.002093428165007113</v>
      </c>
      <c r="E33">
        <f aca="true" t="shared" si="0" ref="E33:E64">D33-$D$183</f>
        <v>-0.1000977988416577</v>
      </c>
      <c r="F33">
        <v>-0.17</v>
      </c>
      <c r="G33">
        <f>(E33-F33)^2</f>
        <v>0.004886317726781352</v>
      </c>
      <c r="H33" s="9" t="s">
        <v>14</v>
      </c>
      <c r="I33" s="9" t="s">
        <v>15</v>
      </c>
      <c r="J33" s="10"/>
      <c r="K33" s="2"/>
    </row>
    <row r="34" spans="1:9" ht="12">
      <c r="A34" s="5">
        <v>1850</v>
      </c>
      <c r="B34" s="4">
        <f>'Ark 1 Strålingsfaktorer'!M17</f>
        <v>0.015000000000000013</v>
      </c>
      <c r="C34" s="6">
        <f aca="true" t="shared" si="1" ref="C34:C65">C33+$D$25*$D$28*(D33-C33)/(0.5*$D$27*($D$20+$D$21))</f>
        <v>8.002224316565372E-07</v>
      </c>
      <c r="D34">
        <f aca="true" t="shared" si="2" ref="D34:D65">D33+$D$25*(B34-$D$28*(D33-C33)/(0.5*($D$20+$D$21))-(D33/$D$19))/$D$26</f>
        <v>0.002825879420068739</v>
      </c>
      <c r="E34">
        <f t="shared" si="0"/>
        <v>-0.09936534758659608</v>
      </c>
      <c r="F34">
        <v>-0.17</v>
      </c>
      <c r="G34">
        <f aca="true" t="shared" si="3" ref="G34:G97">(E34-F34)^2</f>
        <v>0.00498925412156239</v>
      </c>
      <c r="H34">
        <f aca="true" t="shared" si="4" ref="H34:H65">$D$19*B33</f>
        <v>0.031500000000000014</v>
      </c>
      <c r="I34" s="21">
        <f>H34-$H$184</f>
        <v>-0.10010999999999994</v>
      </c>
    </row>
    <row r="35" spans="1:10" s="10" customFormat="1" ht="12">
      <c r="A35" s="5">
        <v>1851</v>
      </c>
      <c r="B35" s="4">
        <f>'Ark 1 Strålingsfaktorer'!M18</f>
        <v>0.027000000000000003</v>
      </c>
      <c r="C35" s="6">
        <f t="shared" si="1"/>
        <v>1.8801217962223922E-06</v>
      </c>
      <c r="D35">
        <f t="shared" si="2"/>
        <v>0.004218450540110155</v>
      </c>
      <c r="E35">
        <f t="shared" si="0"/>
        <v>-0.09797277646655467</v>
      </c>
      <c r="F35">
        <v>-0.33</v>
      </c>
      <c r="G35">
        <f t="shared" si="3"/>
        <v>0.05383663246063942</v>
      </c>
      <c r="H35">
        <f t="shared" si="4"/>
        <v>0.013500000000000012</v>
      </c>
      <c r="I35" s="21">
        <f aca="true" t="shared" si="5" ref="I35:I98">H35-$H$184</f>
        <v>-0.11810999999999994</v>
      </c>
      <c r="J35"/>
    </row>
    <row r="36" spans="1:25" ht="12">
      <c r="A36" s="5">
        <v>1852</v>
      </c>
      <c r="B36" s="4">
        <f>'Ark 1 Strålingsfaktorer'!M19</f>
        <v>0.031000000000000028</v>
      </c>
      <c r="C36" s="6">
        <f t="shared" si="1"/>
        <v>3.491925004852067E-06</v>
      </c>
      <c r="D36">
        <f t="shared" si="2"/>
        <v>0.0057407021272861455</v>
      </c>
      <c r="E36">
        <f t="shared" si="0"/>
        <v>-0.09645052487937868</v>
      </c>
      <c r="F36">
        <v>-0.36</v>
      </c>
      <c r="G36">
        <f t="shared" si="3"/>
        <v>0.069458325836355</v>
      </c>
      <c r="H36">
        <f t="shared" si="4"/>
        <v>0.024300000000000002</v>
      </c>
      <c r="I36" s="21">
        <f t="shared" si="5"/>
        <v>-0.10730999999999995</v>
      </c>
      <c r="M36" s="1"/>
      <c r="V36" s="8"/>
      <c r="W36" s="8"/>
      <c r="X36" s="8"/>
      <c r="Y36" s="8"/>
    </row>
    <row r="37" spans="1:14" ht="12">
      <c r="A37" s="5">
        <v>1853</v>
      </c>
      <c r="B37" s="4">
        <f>'Ark 1 Strålingsfaktorer'!M20</f>
        <v>0.0020000000000000226</v>
      </c>
      <c r="C37" s="6">
        <f t="shared" si="1"/>
        <v>5.684999682902283E-06</v>
      </c>
      <c r="D37">
        <f t="shared" si="2"/>
        <v>0.00540863240986904</v>
      </c>
      <c r="E37">
        <f t="shared" si="0"/>
        <v>-0.09678259459679578</v>
      </c>
      <c r="F37">
        <v>-0.12</v>
      </c>
      <c r="G37">
        <f t="shared" si="3"/>
        <v>0.0005390479136567364</v>
      </c>
      <c r="H37">
        <f t="shared" si="4"/>
        <v>0.027900000000000025</v>
      </c>
      <c r="I37" s="21">
        <f t="shared" si="5"/>
        <v>-0.10370999999999993</v>
      </c>
      <c r="N37" s="8"/>
    </row>
    <row r="38" spans="1:18" ht="12">
      <c r="A38" s="5">
        <v>1854</v>
      </c>
      <c r="B38" s="4">
        <f>'Ark 1 Strålingsfaktorer'!M21</f>
        <v>-0.391</v>
      </c>
      <c r="C38" s="6">
        <f t="shared" si="1"/>
        <v>7.750300889297798E-06</v>
      </c>
      <c r="D38">
        <f t="shared" si="2"/>
        <v>-0.0184034875362592</v>
      </c>
      <c r="E38">
        <f t="shared" si="0"/>
        <v>-0.12059471454292402</v>
      </c>
      <c r="F38">
        <v>-0.55</v>
      </c>
      <c r="G38">
        <f t="shared" si="3"/>
        <v>0.18438889917847293</v>
      </c>
      <c r="H38">
        <f t="shared" si="4"/>
        <v>0.0018000000000000203</v>
      </c>
      <c r="I38" s="21">
        <f t="shared" si="5"/>
        <v>-0.12980999999999993</v>
      </c>
      <c r="N38" s="8"/>
      <c r="O38" s="1"/>
      <c r="Q38" s="6"/>
      <c r="R38" s="6"/>
    </row>
    <row r="39" spans="1:18" ht="12">
      <c r="A39" s="5">
        <v>1855</v>
      </c>
      <c r="B39" s="4">
        <f>'Ark 1 Strålingsfaktorer'!M22</f>
        <v>-0.989</v>
      </c>
      <c r="C39" s="6">
        <f t="shared" si="1"/>
        <v>7.125215386030717E-07</v>
      </c>
      <c r="D39">
        <f t="shared" si="2"/>
        <v>-0.07610951766148358</v>
      </c>
      <c r="E39">
        <f t="shared" si="0"/>
        <v>-0.17830074466814838</v>
      </c>
      <c r="F39">
        <v>-0.37</v>
      </c>
      <c r="G39">
        <f t="shared" si="3"/>
        <v>0.03674860449478644</v>
      </c>
      <c r="H39">
        <f t="shared" si="4"/>
        <v>-0.35190000000000005</v>
      </c>
      <c r="I39" s="21">
        <f t="shared" si="5"/>
        <v>-0.48351</v>
      </c>
      <c r="N39" s="8"/>
      <c r="O39" s="1"/>
      <c r="Q39" s="6"/>
      <c r="R39" s="6"/>
    </row>
    <row r="40" spans="1:18" ht="12">
      <c r="A40" s="5">
        <v>1856</v>
      </c>
      <c r="B40" s="4">
        <f>'Ark 1 Strålingsfaktorer'!M23</f>
        <v>-1.2069999999999999</v>
      </c>
      <c r="C40" s="6">
        <f t="shared" si="1"/>
        <v>-2.8380959904448895E-05</v>
      </c>
      <c r="D40">
        <f t="shared" si="2"/>
        <v>-0.14231380269180022</v>
      </c>
      <c r="E40">
        <f t="shared" si="0"/>
        <v>-0.24450502969846505</v>
      </c>
      <c r="F40">
        <v>-0.48</v>
      </c>
      <c r="G40">
        <f t="shared" si="3"/>
        <v>0.05545788103732082</v>
      </c>
      <c r="H40">
        <f t="shared" si="4"/>
        <v>-0.8901</v>
      </c>
      <c r="I40" s="21">
        <f t="shared" si="5"/>
        <v>-1.02171</v>
      </c>
      <c r="N40" s="8"/>
      <c r="O40" s="1"/>
      <c r="Q40" s="6"/>
      <c r="R40" s="6"/>
    </row>
    <row r="41" spans="1:18" ht="12">
      <c r="A41" s="5">
        <v>1857</v>
      </c>
      <c r="B41" s="4">
        <f>'Ark 1 Strålingsfaktorer'!M24</f>
        <v>-0.898</v>
      </c>
      <c r="C41" s="6">
        <f t="shared" si="1"/>
        <v>-8.277020911338302E-05</v>
      </c>
      <c r="D41">
        <f t="shared" si="2"/>
        <v>-0.1848268362451927</v>
      </c>
      <c r="E41">
        <f t="shared" si="0"/>
        <v>-0.2870180632518575</v>
      </c>
      <c r="F41">
        <v>-0.43</v>
      </c>
      <c r="G41">
        <f t="shared" si="3"/>
        <v>0.020443834236249812</v>
      </c>
      <c r="H41">
        <f t="shared" si="4"/>
        <v>-1.0862999999999998</v>
      </c>
      <c r="I41" s="21">
        <f t="shared" si="5"/>
        <v>-1.2179099999999998</v>
      </c>
      <c r="N41" s="8"/>
      <c r="O41" s="1"/>
      <c r="Q41" s="6"/>
      <c r="R41" s="6"/>
    </row>
    <row r="42" spans="1:18" ht="12">
      <c r="A42" s="5">
        <v>1858</v>
      </c>
      <c r="B42" s="4">
        <f>'Ark 1 Strålingsfaktorer'!M25</f>
        <v>-0.29500000000000004</v>
      </c>
      <c r="C42" s="6">
        <f t="shared" si="1"/>
        <v>-0.00015338946810142904</v>
      </c>
      <c r="D42">
        <f t="shared" si="2"/>
        <v>-0.18792840005803696</v>
      </c>
      <c r="E42">
        <f t="shared" si="0"/>
        <v>-0.2901196270647018</v>
      </c>
      <c r="F42">
        <v>-0.25</v>
      </c>
      <c r="G42">
        <f t="shared" si="3"/>
        <v>0.0016095844758107524</v>
      </c>
      <c r="H42">
        <f t="shared" si="4"/>
        <v>-0.8082</v>
      </c>
      <c r="I42" s="21">
        <f t="shared" si="5"/>
        <v>-0.93981</v>
      </c>
      <c r="N42" s="8"/>
      <c r="O42" s="1"/>
      <c r="Q42" s="6"/>
      <c r="R42" s="6"/>
    </row>
    <row r="43" spans="1:18" ht="12">
      <c r="A43" s="5">
        <v>1859</v>
      </c>
      <c r="B43" s="4">
        <f>'Ark 1 Strålingsfaktorer'!M26</f>
        <v>-0.049000000000000016</v>
      </c>
      <c r="C43" s="6">
        <f t="shared" si="1"/>
        <v>-0.0002251673194222073</v>
      </c>
      <c r="D43">
        <f t="shared" si="2"/>
        <v>-0.17607295568531475</v>
      </c>
      <c r="E43">
        <f t="shared" si="0"/>
        <v>-0.27826418269197956</v>
      </c>
      <c r="F43">
        <v>-0.39</v>
      </c>
      <c r="G43">
        <f t="shared" si="3"/>
        <v>0.012484892869491324</v>
      </c>
      <c r="H43">
        <f t="shared" si="4"/>
        <v>-0.26550000000000007</v>
      </c>
      <c r="I43" s="21">
        <f t="shared" si="5"/>
        <v>-0.39711</v>
      </c>
      <c r="N43" s="5"/>
      <c r="O43" s="1"/>
      <c r="Q43" s="6"/>
      <c r="R43" s="6"/>
    </row>
    <row r="44" spans="1:18" ht="12">
      <c r="A44" s="5">
        <v>1860</v>
      </c>
      <c r="B44" s="4">
        <f>'Ark 1 Strålingsfaktorer'!M27</f>
        <v>-0.085</v>
      </c>
      <c r="C44" s="6">
        <f t="shared" si="1"/>
        <v>-0.0002923859358331986</v>
      </c>
      <c r="D44">
        <f t="shared" si="2"/>
        <v>-0.16730453678858706</v>
      </c>
      <c r="E44">
        <f t="shared" si="0"/>
        <v>-0.26949576379525186</v>
      </c>
      <c r="F44">
        <v>-0.43</v>
      </c>
      <c r="G44">
        <f t="shared" si="3"/>
        <v>0.02576160983966958</v>
      </c>
      <c r="H44">
        <f t="shared" si="4"/>
        <v>-0.044100000000000014</v>
      </c>
      <c r="I44" s="21">
        <f t="shared" si="5"/>
        <v>-0.17570999999999998</v>
      </c>
      <c r="N44" s="5"/>
      <c r="O44" s="1"/>
      <c r="Q44" s="6"/>
      <c r="R44" s="6"/>
    </row>
    <row r="45" spans="1:18" ht="12">
      <c r="A45" s="5">
        <v>1861</v>
      </c>
      <c r="B45" s="4">
        <f>'Ark 1 Strålingsfaktorer'!M28</f>
        <v>-0.15700000000000003</v>
      </c>
      <c r="C45" s="6">
        <f t="shared" si="1"/>
        <v>-0.000356227089642804</v>
      </c>
      <c r="D45">
        <f t="shared" si="2"/>
        <v>-0.1635334093990228</v>
      </c>
      <c r="E45">
        <f t="shared" si="0"/>
        <v>-0.2657246364056876</v>
      </c>
      <c r="F45">
        <v>-0.51</v>
      </c>
      <c r="G45">
        <f t="shared" si="3"/>
        <v>0.059670453259133525</v>
      </c>
      <c r="H45">
        <f t="shared" si="4"/>
        <v>-0.07650000000000001</v>
      </c>
      <c r="I45" s="21">
        <f t="shared" si="5"/>
        <v>-0.20810999999999996</v>
      </c>
      <c r="N45" s="5"/>
      <c r="O45" s="1"/>
      <c r="Q45" s="6"/>
      <c r="R45" s="6"/>
    </row>
    <row r="46" spans="1:18" ht="12">
      <c r="A46" s="5">
        <v>1862</v>
      </c>
      <c r="B46" s="4">
        <f>'Ark 1 Strålingsfaktorer'!M29</f>
        <v>-0.17500000000000002</v>
      </c>
      <c r="C46" s="6">
        <f t="shared" si="1"/>
        <v>-0.00041860230929502954</v>
      </c>
      <c r="D46">
        <f t="shared" si="2"/>
        <v>-0.1611364338251696</v>
      </c>
      <c r="E46">
        <f t="shared" si="0"/>
        <v>-0.2633276608318344</v>
      </c>
      <c r="F46">
        <v>-0.29</v>
      </c>
      <c r="G46">
        <f t="shared" si="3"/>
        <v>0.0007114136767016598</v>
      </c>
      <c r="H46">
        <f t="shared" si="4"/>
        <v>-0.14130000000000004</v>
      </c>
      <c r="I46" s="21">
        <f t="shared" si="5"/>
        <v>-0.27291</v>
      </c>
      <c r="N46" s="5"/>
      <c r="O46" s="1"/>
      <c r="Q46" s="6"/>
      <c r="R46" s="6"/>
    </row>
    <row r="47" spans="1:18" ht="12">
      <c r="A47" s="5">
        <v>1863</v>
      </c>
      <c r="B47" s="4">
        <f>'Ark 1 Strålingsfaktorer'!M30</f>
        <v>-0.061999999999999986</v>
      </c>
      <c r="C47" s="6">
        <f t="shared" si="1"/>
        <v>-0.0004800374309275704</v>
      </c>
      <c r="D47">
        <f t="shared" si="2"/>
        <v>-0.15217005731797534</v>
      </c>
      <c r="E47">
        <f t="shared" si="0"/>
        <v>-0.25436128432464017</v>
      </c>
      <c r="F47">
        <v>-0.47</v>
      </c>
      <c r="G47">
        <f t="shared" si="3"/>
        <v>0.046500055698118666</v>
      </c>
      <c r="H47">
        <f t="shared" si="4"/>
        <v>-0.15750000000000003</v>
      </c>
      <c r="I47" s="21">
        <f t="shared" si="5"/>
        <v>-0.28911</v>
      </c>
      <c r="N47" s="5"/>
      <c r="O47" s="1"/>
      <c r="Q47" s="6"/>
      <c r="R47" s="6"/>
    </row>
    <row r="48" spans="1:18" ht="12">
      <c r="A48" s="5">
        <v>1864</v>
      </c>
      <c r="B48" s="4">
        <f>'Ark 1 Strålingsfaktorer'!M31</f>
        <v>0.01100000000000001</v>
      </c>
      <c r="C48" s="6">
        <f t="shared" si="1"/>
        <v>-0.0005380216305294848</v>
      </c>
      <c r="D48">
        <f t="shared" si="2"/>
        <v>-0.1395437050674199</v>
      </c>
      <c r="E48">
        <f t="shared" si="0"/>
        <v>-0.2417349320740847</v>
      </c>
      <c r="F48">
        <v>-0.27</v>
      </c>
      <c r="G48">
        <f t="shared" si="3"/>
        <v>0.000798914064856607</v>
      </c>
      <c r="H48">
        <f t="shared" si="4"/>
        <v>-0.05579999999999999</v>
      </c>
      <c r="I48" s="21">
        <f t="shared" si="5"/>
        <v>-0.18740999999999994</v>
      </c>
      <c r="N48" s="5"/>
      <c r="O48" s="1"/>
      <c r="Q48" s="6"/>
      <c r="R48" s="6"/>
    </row>
    <row r="49" spans="1:18" ht="12">
      <c r="A49" s="5">
        <v>1865</v>
      </c>
      <c r="B49" s="4">
        <f>'Ark 1 Strålingsfaktorer'!M32</f>
        <v>0.03300000000000003</v>
      </c>
      <c r="C49" s="6">
        <f t="shared" si="1"/>
        <v>-0.0005911571848672517</v>
      </c>
      <c r="D49">
        <f t="shared" si="2"/>
        <v>-0.12659576291787186</v>
      </c>
      <c r="E49">
        <f t="shared" si="0"/>
        <v>-0.22878698992453667</v>
      </c>
      <c r="F49">
        <v>-0.21</v>
      </c>
      <c r="G49">
        <f t="shared" si="3"/>
        <v>0.00035295099042464246</v>
      </c>
      <c r="H49">
        <f t="shared" si="4"/>
        <v>0.00990000000000001</v>
      </c>
      <c r="I49" s="21">
        <f t="shared" si="5"/>
        <v>-0.12170999999999994</v>
      </c>
      <c r="N49" s="5"/>
      <c r="O49" s="1"/>
      <c r="Q49" s="6"/>
      <c r="R49" s="6"/>
    </row>
    <row r="50" spans="1:18" ht="12">
      <c r="A50" s="5">
        <v>1866</v>
      </c>
      <c r="B50" s="4">
        <f>'Ark 1 Strålingsfaktorer'!M33</f>
        <v>0.03200000000000001</v>
      </c>
      <c r="C50" s="6">
        <f t="shared" si="1"/>
        <v>-0.0006393230181569006</v>
      </c>
      <c r="D50">
        <f t="shared" si="2"/>
        <v>-0.11472715889339545</v>
      </c>
      <c r="E50">
        <f t="shared" si="0"/>
        <v>-0.21691838590006027</v>
      </c>
      <c r="F50">
        <v>-0.31</v>
      </c>
      <c r="G50">
        <f t="shared" si="3"/>
        <v>0.008664186883450099</v>
      </c>
      <c r="H50">
        <f t="shared" si="4"/>
        <v>0.02970000000000003</v>
      </c>
      <c r="I50" s="21">
        <f t="shared" si="5"/>
        <v>-0.10190999999999992</v>
      </c>
      <c r="N50" s="5"/>
      <c r="O50" s="1"/>
      <c r="Q50" s="6"/>
      <c r="R50" s="6"/>
    </row>
    <row r="51" spans="1:18" ht="12">
      <c r="A51" s="5">
        <v>1867</v>
      </c>
      <c r="B51" s="4">
        <f>'Ark 1 Strålingsfaktorer'!M34</f>
        <v>0.05700000000000003</v>
      </c>
      <c r="C51" s="6">
        <f t="shared" si="1"/>
        <v>-0.0006829336120012827</v>
      </c>
      <c r="D51">
        <f t="shared" si="2"/>
        <v>-0.10229778082423094</v>
      </c>
      <c r="E51">
        <f t="shared" si="0"/>
        <v>-0.20448900783089574</v>
      </c>
      <c r="F51">
        <v>-0.24</v>
      </c>
      <c r="G51">
        <f t="shared" si="3"/>
        <v>0.0012610305648341833</v>
      </c>
      <c r="H51">
        <f t="shared" si="4"/>
        <v>0.028800000000000006</v>
      </c>
      <c r="I51" s="21">
        <f t="shared" si="5"/>
        <v>-0.10280999999999994</v>
      </c>
      <c r="N51" s="5"/>
      <c r="O51" s="1"/>
      <c r="Q51" s="6"/>
      <c r="R51" s="6"/>
    </row>
    <row r="52" spans="1:18" ht="12">
      <c r="A52" s="5">
        <v>1868</v>
      </c>
      <c r="B52" s="4">
        <f>'Ark 1 Strålingsfaktorer'!M35</f>
        <v>0.08800000000000004</v>
      </c>
      <c r="C52" s="6">
        <f t="shared" si="1"/>
        <v>-0.0007217763492338267</v>
      </c>
      <c r="D52">
        <f t="shared" si="2"/>
        <v>-0.08899282700219484</v>
      </c>
      <c r="E52">
        <f t="shared" si="0"/>
        <v>-0.19118405400885966</v>
      </c>
      <c r="F52">
        <v>-0.31</v>
      </c>
      <c r="G52">
        <f t="shared" si="3"/>
        <v>0.01411722902176958</v>
      </c>
      <c r="H52">
        <f t="shared" si="4"/>
        <v>0.051300000000000026</v>
      </c>
      <c r="I52" s="21">
        <f t="shared" si="5"/>
        <v>-0.08030999999999992</v>
      </c>
      <c r="N52" s="5"/>
      <c r="O52" s="1"/>
      <c r="Q52" s="6"/>
      <c r="R52" s="6"/>
    </row>
    <row r="53" spans="1:18" ht="12">
      <c r="A53" s="5">
        <v>1869</v>
      </c>
      <c r="B53" s="4">
        <f>'Ark 1 Strålingsfaktorer'!M36</f>
        <v>0.14900000000000002</v>
      </c>
      <c r="C53" s="6">
        <f t="shared" si="1"/>
        <v>-0.0007555183595779694</v>
      </c>
      <c r="D53">
        <f t="shared" si="2"/>
        <v>-0.07308677132332658</v>
      </c>
      <c r="E53">
        <f t="shared" si="0"/>
        <v>-0.1752779983299914</v>
      </c>
      <c r="F53">
        <v>-0.34</v>
      </c>
      <c r="G53">
        <f t="shared" si="3"/>
        <v>0.02713333783417432</v>
      </c>
      <c r="H53">
        <f t="shared" si="4"/>
        <v>0.07920000000000003</v>
      </c>
      <c r="I53" s="21">
        <f t="shared" si="5"/>
        <v>-0.052409999999999915</v>
      </c>
      <c r="N53" s="5"/>
      <c r="O53" s="1"/>
      <c r="Q53" s="6"/>
      <c r="R53" s="6"/>
    </row>
    <row r="54" spans="1:18" ht="12">
      <c r="A54" s="5">
        <v>1870</v>
      </c>
      <c r="B54" s="4">
        <f>'Ark 1 Strålingsfaktorer'!M37</f>
        <v>0.12600000000000003</v>
      </c>
      <c r="C54" s="6">
        <f t="shared" si="1"/>
        <v>-0.0007831673098017849</v>
      </c>
      <c r="D54">
        <f t="shared" si="2"/>
        <v>-0.05980846017046631</v>
      </c>
      <c r="E54">
        <f t="shared" si="0"/>
        <v>-0.16199968717713112</v>
      </c>
      <c r="F54">
        <v>-0.36</v>
      </c>
      <c r="G54">
        <f t="shared" si="3"/>
        <v>0.03920412387795393</v>
      </c>
      <c r="H54">
        <f t="shared" si="4"/>
        <v>0.13410000000000002</v>
      </c>
      <c r="I54" s="21">
        <f t="shared" si="5"/>
        <v>0.0024900000000000755</v>
      </c>
      <c r="N54" s="5"/>
      <c r="O54" s="1"/>
      <c r="Q54" s="6"/>
      <c r="R54" s="6"/>
    </row>
    <row r="55" spans="1:18" ht="12">
      <c r="A55" s="5">
        <v>1871</v>
      </c>
      <c r="B55" s="4">
        <f>'Ark 1 Strålingsfaktorer'!M38</f>
        <v>0.09900000000000002</v>
      </c>
      <c r="C55" s="6">
        <f t="shared" si="1"/>
        <v>-0.0008057299962945597</v>
      </c>
      <c r="D55">
        <f t="shared" si="2"/>
        <v>-0.04919029024940565</v>
      </c>
      <c r="E55">
        <f t="shared" si="0"/>
        <v>-0.15138151725607046</v>
      </c>
      <c r="F55">
        <v>-0.23</v>
      </c>
      <c r="G55">
        <f t="shared" si="3"/>
        <v>0.006180865828957548</v>
      </c>
      <c r="H55">
        <f t="shared" si="4"/>
        <v>0.11340000000000003</v>
      </c>
      <c r="I55" s="21">
        <f t="shared" si="5"/>
        <v>-0.01820999999999992</v>
      </c>
      <c r="N55" s="5"/>
      <c r="O55" s="1"/>
      <c r="Q55" s="6"/>
      <c r="R55" s="6"/>
    </row>
    <row r="56" spans="1:18" ht="12">
      <c r="A56" s="5">
        <v>1872</v>
      </c>
      <c r="B56" s="4">
        <f>'Ark 1 Strålingsfaktorer'!M39</f>
        <v>0.054</v>
      </c>
      <c r="C56" s="6">
        <f t="shared" si="1"/>
        <v>-0.0008242252143811307</v>
      </c>
      <c r="D56">
        <f t="shared" si="2"/>
        <v>-0.04209949254452978</v>
      </c>
      <c r="E56">
        <f t="shared" si="0"/>
        <v>-0.1442907195511946</v>
      </c>
      <c r="F56">
        <v>-0.29</v>
      </c>
      <c r="G56">
        <f t="shared" si="3"/>
        <v>0.021231194408908617</v>
      </c>
      <c r="H56">
        <f t="shared" si="4"/>
        <v>0.08910000000000001</v>
      </c>
      <c r="I56" s="21">
        <f t="shared" si="5"/>
        <v>-0.04250999999999994</v>
      </c>
      <c r="N56" s="5"/>
      <c r="O56" s="1"/>
      <c r="Q56" s="6"/>
      <c r="R56" s="6"/>
    </row>
    <row r="57" spans="1:18" ht="12">
      <c r="A57" s="5">
        <v>1873</v>
      </c>
      <c r="B57" s="4">
        <f>'Ark 1 Strålingsfaktorer'!M40</f>
        <v>0.046000000000000006</v>
      </c>
      <c r="C57" s="6">
        <f t="shared" si="1"/>
        <v>-0.0008400028729329315</v>
      </c>
      <c r="D57">
        <f t="shared" si="2"/>
        <v>-0.036045395107173105</v>
      </c>
      <c r="E57">
        <f t="shared" si="0"/>
        <v>-0.13823662211383791</v>
      </c>
      <c r="F57">
        <v>-0.41</v>
      </c>
      <c r="G57">
        <f t="shared" si="3"/>
        <v>0.07385533356009692</v>
      </c>
      <c r="H57">
        <f t="shared" si="4"/>
        <v>0.0486</v>
      </c>
      <c r="I57" s="21">
        <f t="shared" si="5"/>
        <v>-0.08300999999999994</v>
      </c>
      <c r="N57" s="5"/>
      <c r="O57" s="1"/>
      <c r="Q57" s="6"/>
      <c r="R57" s="6"/>
    </row>
    <row r="58" spans="1:18" ht="12">
      <c r="A58" s="5">
        <v>1874</v>
      </c>
      <c r="B58" s="4">
        <f>'Ark 1 Strålingsfaktorer'!M41</f>
        <v>-0.012000000000000052</v>
      </c>
      <c r="C58" s="6">
        <f t="shared" si="1"/>
        <v>-0.00085346029413898</v>
      </c>
      <c r="D58">
        <f t="shared" si="2"/>
        <v>-0.03393699822686245</v>
      </c>
      <c r="E58">
        <f t="shared" si="0"/>
        <v>-0.13612822523352727</v>
      </c>
      <c r="F58">
        <v>-0.42</v>
      </c>
      <c r="G58">
        <f t="shared" si="3"/>
        <v>0.08058318450906703</v>
      </c>
      <c r="H58">
        <f t="shared" si="4"/>
        <v>0.041400000000000006</v>
      </c>
      <c r="I58" s="21">
        <f t="shared" si="5"/>
        <v>-0.09020999999999994</v>
      </c>
      <c r="N58" s="5"/>
      <c r="O58" s="1"/>
      <c r="Q58" s="6"/>
      <c r="R58" s="6"/>
    </row>
    <row r="59" spans="1:18" ht="12">
      <c r="A59" s="5">
        <v>1875</v>
      </c>
      <c r="B59" s="4">
        <f>'Ark 1 Strålingsfaktorer'!M42</f>
        <v>-0.05000000000000007</v>
      </c>
      <c r="C59" s="6">
        <f t="shared" si="1"/>
        <v>-0.0008661066268934814</v>
      </c>
      <c r="D59">
        <f t="shared" si="2"/>
        <v>-0.03426754095971554</v>
      </c>
      <c r="E59">
        <f t="shared" si="0"/>
        <v>-0.13645876796638035</v>
      </c>
      <c r="F59">
        <v>-0.4</v>
      </c>
      <c r="G59">
        <f t="shared" si="3"/>
        <v>0.06945398098179817</v>
      </c>
      <c r="H59">
        <f t="shared" si="4"/>
        <v>-0.010800000000000047</v>
      </c>
      <c r="I59" s="21">
        <f t="shared" si="5"/>
        <v>-0.14241</v>
      </c>
      <c r="N59" s="5"/>
      <c r="O59" s="1"/>
      <c r="Q59" s="6"/>
      <c r="R59" s="6"/>
    </row>
    <row r="60" spans="1:18" ht="12">
      <c r="A60" s="5">
        <v>1876</v>
      </c>
      <c r="B60" s="4">
        <f>'Ark 1 Strålingsfaktorer'!M43</f>
        <v>-0.07300000000000006</v>
      </c>
      <c r="C60" s="6">
        <f t="shared" si="1"/>
        <v>-0.0008788744769919042</v>
      </c>
      <c r="D60">
        <f t="shared" si="2"/>
        <v>-0.035947909281974395</v>
      </c>
      <c r="E60">
        <f t="shared" si="0"/>
        <v>-0.13813913628863922</v>
      </c>
      <c r="F60">
        <v>-0.13</v>
      </c>
      <c r="G60">
        <f t="shared" si="3"/>
        <v>6.624553952504373E-05</v>
      </c>
      <c r="H60">
        <f t="shared" si="4"/>
        <v>-0.04500000000000007</v>
      </c>
      <c r="I60" s="21">
        <f t="shared" si="5"/>
        <v>-0.17661000000000002</v>
      </c>
      <c r="N60" s="5"/>
      <c r="O60" s="1"/>
      <c r="Q60" s="6"/>
      <c r="R60" s="6"/>
    </row>
    <row r="61" spans="1:18" ht="12">
      <c r="A61" s="5">
        <v>1877</v>
      </c>
      <c r="B61" s="4">
        <f>'Ark 1 Strålingsfaktorer'!M44</f>
        <v>-0.03000000000000007</v>
      </c>
      <c r="C61" s="6">
        <f t="shared" si="1"/>
        <v>-0.0008922797749508123</v>
      </c>
      <c r="D61">
        <f t="shared" si="2"/>
        <v>-0.03492427926129525</v>
      </c>
      <c r="E61">
        <f t="shared" si="0"/>
        <v>-0.13711550626796007</v>
      </c>
      <c r="F61">
        <v>0</v>
      </c>
      <c r="G61">
        <f t="shared" si="3"/>
        <v>0.018800662059118997</v>
      </c>
      <c r="H61">
        <f t="shared" si="4"/>
        <v>-0.06570000000000006</v>
      </c>
      <c r="I61" s="21">
        <f t="shared" si="5"/>
        <v>-0.19731</v>
      </c>
      <c r="N61" s="5"/>
      <c r="O61" s="1"/>
      <c r="Q61" s="6"/>
      <c r="R61" s="6"/>
    </row>
    <row r="62" spans="1:18" ht="12">
      <c r="A62" s="5">
        <v>1878</v>
      </c>
      <c r="B62" s="4">
        <f>'Ark 1 Strålingsfaktorer'!M45</f>
        <v>0.011999999999999955</v>
      </c>
      <c r="C62" s="6">
        <f t="shared" si="1"/>
        <v>-0.0009052886614453742</v>
      </c>
      <c r="D62">
        <f t="shared" si="2"/>
        <v>-0.03146924905123924</v>
      </c>
      <c r="E62">
        <f t="shared" si="0"/>
        <v>-0.13366047605790404</v>
      </c>
      <c r="F62">
        <v>-0.3</v>
      </c>
      <c r="G62">
        <f t="shared" si="3"/>
        <v>0.02766883722528311</v>
      </c>
      <c r="H62">
        <f t="shared" si="4"/>
        <v>-0.027000000000000062</v>
      </c>
      <c r="I62" s="21">
        <f t="shared" si="5"/>
        <v>-0.15861</v>
      </c>
      <c r="N62" s="5"/>
      <c r="O62" s="1"/>
      <c r="Q62" s="6"/>
      <c r="R62" s="6"/>
    </row>
    <row r="63" spans="1:18" ht="12">
      <c r="A63" s="5">
        <v>1879</v>
      </c>
      <c r="B63" s="4">
        <f>'Ark 1 Strålingsfaktorer'!M46</f>
        <v>0.07199999999999997</v>
      </c>
      <c r="C63" s="6">
        <f t="shared" si="1"/>
        <v>-0.0009169718742314656</v>
      </c>
      <c r="D63">
        <f t="shared" si="2"/>
        <v>-0.024697520928181192</v>
      </c>
      <c r="E63">
        <f t="shared" si="0"/>
        <v>-0.126888747934846</v>
      </c>
      <c r="F63">
        <v>-0.28</v>
      </c>
      <c r="G63">
        <f t="shared" si="3"/>
        <v>0.023443055508959133</v>
      </c>
      <c r="H63">
        <f t="shared" si="4"/>
        <v>0.01079999999999996</v>
      </c>
      <c r="I63" s="21">
        <f t="shared" si="5"/>
        <v>-0.12080999999999999</v>
      </c>
      <c r="N63" s="5"/>
      <c r="O63" s="1"/>
      <c r="Q63" s="6"/>
      <c r="R63" s="6"/>
    </row>
    <row r="64" spans="1:18" ht="12">
      <c r="A64" s="5">
        <v>1880</v>
      </c>
      <c r="B64" s="4">
        <f>'Ark 1 Strålingsfaktorer'!M47</f>
        <v>0.11699999999999992</v>
      </c>
      <c r="C64" s="6">
        <f t="shared" si="1"/>
        <v>-0.0009260620972007426</v>
      </c>
      <c r="D64">
        <f t="shared" si="2"/>
        <v>-0.01576725373944509</v>
      </c>
      <c r="E64">
        <f t="shared" si="0"/>
        <v>-0.1179584807461099</v>
      </c>
      <c r="F64">
        <v>-0.25</v>
      </c>
      <c r="G64">
        <f t="shared" si="3"/>
        <v>0.01743496280687543</v>
      </c>
      <c r="H64">
        <f t="shared" si="4"/>
        <v>0.06479999999999997</v>
      </c>
      <c r="I64" s="21">
        <f t="shared" si="5"/>
        <v>-0.06680999999999998</v>
      </c>
      <c r="N64" s="5"/>
      <c r="O64" s="1"/>
      <c r="Q64" s="6"/>
      <c r="R64" s="6"/>
    </row>
    <row r="65" spans="1:18" ht="12">
      <c r="A65" s="5">
        <v>1881</v>
      </c>
      <c r="B65" s="4">
        <f>'Ark 1 Strålingsfaktorer'!M48</f>
        <v>-0.08200000000000007</v>
      </c>
      <c r="C65" s="6">
        <f t="shared" si="1"/>
        <v>-0.0009317352101659525</v>
      </c>
      <c r="D65">
        <f t="shared" si="2"/>
        <v>-0.019442456521845897</v>
      </c>
      <c r="E65">
        <f aca="true" t="shared" si="6" ref="E65:E96">D65-$D$183</f>
        <v>-0.12163368352851071</v>
      </c>
      <c r="F65">
        <v>-0.23</v>
      </c>
      <c r="G65">
        <f t="shared" si="3"/>
        <v>0.011743258545598972</v>
      </c>
      <c r="H65">
        <f t="shared" si="4"/>
        <v>0.10529999999999994</v>
      </c>
      <c r="I65" s="21">
        <f t="shared" si="5"/>
        <v>-0.026310000000000014</v>
      </c>
      <c r="N65" s="5"/>
      <c r="O65" s="1"/>
      <c r="Q65" s="6"/>
      <c r="R65" s="6"/>
    </row>
    <row r="66" spans="1:18" ht="12">
      <c r="A66" s="5">
        <v>1882</v>
      </c>
      <c r="B66" s="4">
        <f>'Ark 1 Strålingsfaktorer'!M49</f>
        <v>-0.919</v>
      </c>
      <c r="C66" s="6">
        <f aca="true" t="shared" si="7" ref="C66:C97">C65+$D$25*$D$28*(D65-C65)/(0.5*$D$27*($D$20+$D$21))</f>
        <v>-0.0009388110175269845</v>
      </c>
      <c r="D66">
        <f aca="true" t="shared" si="8" ref="D66:D97">D65+$D$25*(B66-$D$28*(D65-C65)/(0.5*($D$20+$D$21))-(D65/$D$19))/$D$26</f>
        <v>-0.07289136558145555</v>
      </c>
      <c r="E66">
        <f t="shared" si="6"/>
        <v>-0.17508259258812037</v>
      </c>
      <c r="F66">
        <v>-0.31</v>
      </c>
      <c r="G66">
        <f t="shared" si="3"/>
        <v>0.018202706822743112</v>
      </c>
      <c r="H66">
        <f aca="true" t="shared" si="9" ref="H66:H97">$D$19*B65</f>
        <v>-0.07380000000000007</v>
      </c>
      <c r="I66" s="21">
        <f t="shared" si="5"/>
        <v>-0.20541000000000004</v>
      </c>
      <c r="N66" s="5"/>
      <c r="O66" s="1"/>
      <c r="Q66" s="6"/>
      <c r="R66" s="6"/>
    </row>
    <row r="67" spans="1:18" ht="12">
      <c r="A67" s="5">
        <v>1883</v>
      </c>
      <c r="B67" s="4">
        <f>'Ark 1 Strålingsfaktorer'!M50</f>
        <v>-2.162</v>
      </c>
      <c r="C67" s="6">
        <f t="shared" si="7"/>
        <v>-0.0009663152085661124</v>
      </c>
      <c r="D67">
        <f t="shared" si="8"/>
        <v>-0.19648106276270474</v>
      </c>
      <c r="E67">
        <f t="shared" si="6"/>
        <v>-0.29867228976936955</v>
      </c>
      <c r="F67">
        <v>-0.36</v>
      </c>
      <c r="G67">
        <f t="shared" si="3"/>
        <v>0.0037610880421321733</v>
      </c>
      <c r="H67">
        <f t="shared" si="9"/>
        <v>-0.8271000000000001</v>
      </c>
      <c r="I67" s="21">
        <f t="shared" si="5"/>
        <v>-0.95871</v>
      </c>
      <c r="N67" s="5"/>
      <c r="O67" s="1"/>
      <c r="Q67" s="6"/>
      <c r="R67" s="6"/>
    </row>
    <row r="68" spans="1:18" ht="12">
      <c r="A68" s="5">
        <v>1884</v>
      </c>
      <c r="B68" s="4">
        <f>'Ark 1 Strålingsfaktorer'!M51</f>
        <v>-2.74</v>
      </c>
      <c r="C68" s="6">
        <f t="shared" si="7"/>
        <v>-0.0010410516095220798</v>
      </c>
      <c r="D68">
        <f t="shared" si="8"/>
        <v>-0.34491727139971895</v>
      </c>
      <c r="E68">
        <f t="shared" si="6"/>
        <v>-0.4471084984063838</v>
      </c>
      <c r="F68">
        <v>-0.34</v>
      </c>
      <c r="G68">
        <f t="shared" si="3"/>
        <v>0.011472230430870312</v>
      </c>
      <c r="H68">
        <f t="shared" si="9"/>
        <v>-1.9458</v>
      </c>
      <c r="I68" s="21">
        <f t="shared" si="5"/>
        <v>-2.07741</v>
      </c>
      <c r="N68" s="5"/>
      <c r="O68" s="1"/>
      <c r="Q68" s="6"/>
      <c r="R68" s="6"/>
    </row>
    <row r="69" spans="1:18" ht="12">
      <c r="A69" s="5">
        <v>1885</v>
      </c>
      <c r="B69" s="4">
        <f>'Ark 1 Strålingsfaktorer'!M52</f>
        <v>-2.122</v>
      </c>
      <c r="C69" s="6">
        <f t="shared" si="7"/>
        <v>-0.0011724998576106089</v>
      </c>
      <c r="D69">
        <f t="shared" si="8"/>
        <v>-0.4447099617143784</v>
      </c>
      <c r="E69">
        <f t="shared" si="6"/>
        <v>-0.5469011887210432</v>
      </c>
      <c r="F69">
        <v>-0.26</v>
      </c>
      <c r="G69">
        <f t="shared" si="3"/>
        <v>0.08231229208954764</v>
      </c>
      <c r="H69">
        <f t="shared" si="9"/>
        <v>-2.466</v>
      </c>
      <c r="I69" s="21">
        <f t="shared" si="5"/>
        <v>-2.59761</v>
      </c>
      <c r="N69" s="5"/>
      <c r="O69" s="1"/>
      <c r="Q69" s="6"/>
      <c r="R69" s="6"/>
    </row>
    <row r="70" spans="1:18" ht="12">
      <c r="A70" s="5">
        <v>1886</v>
      </c>
      <c r="B70" s="4">
        <f>'Ark 1 Strålingsfaktorer'!M53</f>
        <v>-1.1889999999999998</v>
      </c>
      <c r="C70" s="6">
        <f t="shared" si="7"/>
        <v>-0.0013420440684847304</v>
      </c>
      <c r="D70">
        <f t="shared" si="8"/>
        <v>-0.48084674126043814</v>
      </c>
      <c r="E70">
        <f t="shared" si="6"/>
        <v>-0.583037968267103</v>
      </c>
      <c r="F70">
        <v>-0.37</v>
      </c>
      <c r="G70">
        <f t="shared" si="3"/>
        <v>0.045385175923375175</v>
      </c>
      <c r="H70">
        <f t="shared" si="9"/>
        <v>-1.9098</v>
      </c>
      <c r="I70" s="21">
        <f t="shared" si="5"/>
        <v>-2.04141</v>
      </c>
      <c r="N70" s="5"/>
      <c r="O70" s="1"/>
      <c r="Q70" s="6"/>
      <c r="R70" s="6"/>
    </row>
    <row r="71" spans="1:18" ht="12">
      <c r="A71" s="5">
        <v>1887</v>
      </c>
      <c r="B71" s="4">
        <f>'Ark 1 Strålingsfaktorer'!M54</f>
        <v>-0.778</v>
      </c>
      <c r="C71" s="6">
        <f t="shared" si="7"/>
        <v>-0.00152533691855316</v>
      </c>
      <c r="D71">
        <f t="shared" si="8"/>
        <v>-0.4895591570402005</v>
      </c>
      <c r="E71">
        <f t="shared" si="6"/>
        <v>-0.5917503840468653</v>
      </c>
      <c r="F71">
        <v>-0.31</v>
      </c>
      <c r="G71">
        <f t="shared" si="3"/>
        <v>0.07938327891055609</v>
      </c>
      <c r="H71">
        <f t="shared" si="9"/>
        <v>-1.0700999999999998</v>
      </c>
      <c r="I71" s="21">
        <f t="shared" si="5"/>
        <v>-1.2017099999999998</v>
      </c>
      <c r="N71" s="5"/>
      <c r="O71" s="1"/>
      <c r="Q71" s="6"/>
      <c r="R71" s="6"/>
    </row>
    <row r="72" spans="1:18" ht="12">
      <c r="A72" s="5">
        <v>1888</v>
      </c>
      <c r="B72" s="4">
        <f>'Ark 1 Strålingsfaktorer'!M55</f>
        <v>-1.0490000000000002</v>
      </c>
      <c r="C72" s="6">
        <f t="shared" si="7"/>
        <v>-0.0017118900646302057</v>
      </c>
      <c r="D72">
        <f t="shared" si="8"/>
        <v>-0.5137973485180563</v>
      </c>
      <c r="E72">
        <f t="shared" si="6"/>
        <v>-0.6159885755247211</v>
      </c>
      <c r="F72">
        <v>-0.17</v>
      </c>
      <c r="G72">
        <f t="shared" si="3"/>
        <v>0.1989058094985698</v>
      </c>
      <c r="H72">
        <f t="shared" si="9"/>
        <v>-0.7002</v>
      </c>
      <c r="I72" s="21">
        <f t="shared" si="5"/>
        <v>-0.8318099999999999</v>
      </c>
      <c r="N72" s="5"/>
      <c r="O72" s="1"/>
      <c r="Q72" s="6"/>
      <c r="R72" s="6"/>
    </row>
    <row r="73" spans="1:18" ht="12">
      <c r="A73" s="5">
        <v>1889</v>
      </c>
      <c r="B73" s="4">
        <f>'Ark 1 Strålingsfaktorer'!M56</f>
        <v>-1</v>
      </c>
      <c r="C73" s="6">
        <f t="shared" si="7"/>
        <v>-0.0019076370587852026</v>
      </c>
      <c r="D73">
        <f t="shared" si="8"/>
        <v>-0.5331997148007385</v>
      </c>
      <c r="E73">
        <f t="shared" si="6"/>
        <v>-0.6353909418074033</v>
      </c>
      <c r="F73">
        <v>-0.39</v>
      </c>
      <c r="G73">
        <f t="shared" si="3"/>
        <v>0.06021671432112439</v>
      </c>
      <c r="H73">
        <f t="shared" si="9"/>
        <v>-0.9441000000000002</v>
      </c>
      <c r="I73" s="21">
        <f t="shared" si="5"/>
        <v>-1.0757100000000002</v>
      </c>
      <c r="N73" s="5"/>
      <c r="O73" s="1"/>
      <c r="Q73" s="6"/>
      <c r="R73" s="6"/>
    </row>
    <row r="74" spans="1:18" ht="12">
      <c r="A74" s="5">
        <v>1890</v>
      </c>
      <c r="B74" s="4">
        <f>'Ark 1 Strålingsfaktorer'!M57</f>
        <v>-0.782</v>
      </c>
      <c r="C74" s="6">
        <f t="shared" si="7"/>
        <v>-0.002110725870466054</v>
      </c>
      <c r="D74">
        <f t="shared" si="8"/>
        <v>-0.5380386328902649</v>
      </c>
      <c r="E74">
        <f t="shared" si="6"/>
        <v>-0.6402298598969297</v>
      </c>
      <c r="F74">
        <v>-0.32</v>
      </c>
      <c r="G74">
        <f t="shared" si="3"/>
        <v>0.10254716316960723</v>
      </c>
      <c r="H74">
        <f t="shared" si="9"/>
        <v>-0.9</v>
      </c>
      <c r="I74" s="21">
        <f t="shared" si="5"/>
        <v>-1.03161</v>
      </c>
      <c r="N74" s="5"/>
      <c r="O74" s="1"/>
      <c r="Q74" s="6"/>
      <c r="R74" s="6"/>
    </row>
    <row r="75" spans="1:18" ht="12">
      <c r="A75" s="5">
        <v>1891</v>
      </c>
      <c r="B75" s="4">
        <f>'Ark 1 Strålingsfaktorer'!M58</f>
        <v>-0.31300000000000006</v>
      </c>
      <c r="C75" s="6">
        <f t="shared" si="7"/>
        <v>-0.002315586748960313</v>
      </c>
      <c r="D75">
        <f t="shared" si="8"/>
        <v>-0.5144473224333089</v>
      </c>
      <c r="E75">
        <f t="shared" si="6"/>
        <v>-0.6166385494399738</v>
      </c>
      <c r="F75">
        <v>-0.42</v>
      </c>
      <c r="G75">
        <f t="shared" si="3"/>
        <v>0.03866671912585701</v>
      </c>
      <c r="H75">
        <f t="shared" si="9"/>
        <v>-0.7038000000000001</v>
      </c>
      <c r="I75" s="21">
        <f t="shared" si="5"/>
        <v>-0.83541</v>
      </c>
      <c r="N75" s="5"/>
      <c r="O75" s="1"/>
      <c r="Q75" s="6"/>
      <c r="R75" s="6"/>
    </row>
    <row r="76" spans="1:18" ht="12">
      <c r="A76" s="5">
        <v>1892</v>
      </c>
      <c r="B76" s="4">
        <f>'Ark 1 Strålingsfaktorer'!M59</f>
        <v>-0.04600000000000004</v>
      </c>
      <c r="C76" s="6">
        <f t="shared" si="7"/>
        <v>-0.002511351432797181</v>
      </c>
      <c r="D76">
        <f t="shared" si="8"/>
        <v>-0.4767450561009073</v>
      </c>
      <c r="E76">
        <f t="shared" si="6"/>
        <v>-0.5789362831075721</v>
      </c>
      <c r="F76">
        <v>-0.46</v>
      </c>
      <c r="G76">
        <f t="shared" si="3"/>
        <v>0.014145839439444526</v>
      </c>
      <c r="H76">
        <f t="shared" si="9"/>
        <v>-0.28170000000000006</v>
      </c>
      <c r="I76" s="21">
        <f t="shared" si="5"/>
        <v>-0.41331</v>
      </c>
      <c r="N76" s="5"/>
      <c r="O76" s="1"/>
      <c r="Q76" s="6"/>
      <c r="R76" s="6"/>
    </row>
    <row r="77" spans="1:18" ht="12">
      <c r="A77" s="5">
        <v>1893</v>
      </c>
      <c r="B77" s="4">
        <f>'Ark 1 Strålingsfaktorer'!M60</f>
        <v>0.12199999999999994</v>
      </c>
      <c r="C77" s="6">
        <f t="shared" si="7"/>
        <v>-0.0026926294220143148</v>
      </c>
      <c r="D77">
        <f t="shared" si="8"/>
        <v>-0.43196352741461563</v>
      </c>
      <c r="E77">
        <f t="shared" si="6"/>
        <v>-0.5341547544212805</v>
      </c>
      <c r="F77">
        <v>-0.38</v>
      </c>
      <c r="G77">
        <f t="shared" si="3"/>
        <v>0.023763688310685288</v>
      </c>
      <c r="H77">
        <f t="shared" si="9"/>
        <v>-0.04140000000000004</v>
      </c>
      <c r="I77" s="21">
        <f t="shared" si="5"/>
        <v>-0.17301</v>
      </c>
      <c r="N77" s="5"/>
      <c r="O77" s="1"/>
      <c r="Q77" s="6"/>
      <c r="R77" s="6"/>
    </row>
    <row r="78" spans="1:18" ht="12">
      <c r="A78" s="5">
        <v>1894</v>
      </c>
      <c r="B78" s="4">
        <f>'Ark 1 Strålingsfaktorer'!M61</f>
        <v>-0.17500000000000004</v>
      </c>
      <c r="C78" s="6">
        <f t="shared" si="7"/>
        <v>-0.0028567201740033413</v>
      </c>
      <c r="D78">
        <f t="shared" si="8"/>
        <v>-0.40847231609519036</v>
      </c>
      <c r="E78">
        <f t="shared" si="6"/>
        <v>-0.5106635431018551</v>
      </c>
      <c r="F78">
        <v>-0.36</v>
      </c>
      <c r="G78">
        <f t="shared" si="3"/>
        <v>0.022699503220004563</v>
      </c>
      <c r="H78">
        <f t="shared" si="9"/>
        <v>0.10979999999999995</v>
      </c>
      <c r="I78" s="21">
        <f t="shared" si="5"/>
        <v>-0.021809999999999996</v>
      </c>
      <c r="N78" s="5"/>
      <c r="O78" s="1"/>
      <c r="Q78" s="6"/>
      <c r="R78" s="6"/>
    </row>
    <row r="79" spans="1:18" ht="12">
      <c r="A79" s="5">
        <v>1895</v>
      </c>
      <c r="B79" s="4">
        <f>'Ark 1 Strålingsfaktorer'!M62</f>
        <v>-0.4030000000000001</v>
      </c>
      <c r="C79" s="6">
        <f t="shared" si="7"/>
        <v>-0.0030117685792514694</v>
      </c>
      <c r="D79">
        <f t="shared" si="8"/>
        <v>-0.4004688288513366</v>
      </c>
      <c r="E79">
        <f t="shared" si="6"/>
        <v>-0.5026600558580014</v>
      </c>
      <c r="F79">
        <v>-0.16</v>
      </c>
      <c r="G79">
        <f t="shared" si="3"/>
        <v>0.11741591388060865</v>
      </c>
      <c r="H79">
        <f t="shared" si="9"/>
        <v>-0.15750000000000006</v>
      </c>
      <c r="I79" s="21">
        <f t="shared" si="5"/>
        <v>-0.28911</v>
      </c>
      <c r="N79" s="5"/>
      <c r="O79" s="1"/>
      <c r="Q79" s="6"/>
      <c r="R79" s="6"/>
    </row>
    <row r="80" spans="1:18" ht="12">
      <c r="A80" s="5">
        <v>1896</v>
      </c>
      <c r="B80" s="4">
        <f>'Ark 1 Strålingsfaktorer'!M63</f>
        <v>-0.45100000000000007</v>
      </c>
      <c r="C80" s="6">
        <f t="shared" si="7"/>
        <v>-0.0031636983471634754</v>
      </c>
      <c r="D80">
        <f t="shared" si="8"/>
        <v>-0.39596802125121866</v>
      </c>
      <c r="E80">
        <f t="shared" si="6"/>
        <v>-0.4981592482578835</v>
      </c>
      <c r="F80">
        <v>-0.15</v>
      </c>
      <c r="G80">
        <f t="shared" si="3"/>
        <v>0.12121486214749454</v>
      </c>
      <c r="H80">
        <f t="shared" si="9"/>
        <v>-0.3627000000000001</v>
      </c>
      <c r="I80" s="21">
        <f t="shared" si="5"/>
        <v>-0.49431</v>
      </c>
      <c r="N80" s="5"/>
      <c r="O80" s="1"/>
      <c r="Q80" s="6"/>
      <c r="R80" s="6"/>
    </row>
    <row r="81" spans="1:18" ht="12">
      <c r="A81" s="5">
        <v>1897</v>
      </c>
      <c r="B81" s="4">
        <f>'Ark 1 Strålingsfaktorer'!M64</f>
        <v>-0.14600000000000005</v>
      </c>
      <c r="C81" s="6">
        <f t="shared" si="7"/>
        <v>-0.0033138495850677453</v>
      </c>
      <c r="D81">
        <f t="shared" si="8"/>
        <v>-0.3735805102970915</v>
      </c>
      <c r="E81">
        <f t="shared" si="6"/>
        <v>-0.4757717373037563</v>
      </c>
      <c r="F81">
        <v>-0.33</v>
      </c>
      <c r="G81">
        <f t="shared" si="3"/>
        <v>0.02124939939655534</v>
      </c>
      <c r="H81">
        <f t="shared" si="9"/>
        <v>-0.4059000000000001</v>
      </c>
      <c r="I81" s="21">
        <f t="shared" si="5"/>
        <v>-0.53751</v>
      </c>
      <c r="N81" s="5"/>
      <c r="O81" s="1"/>
      <c r="Q81" s="6"/>
      <c r="R81" s="6"/>
    </row>
    <row r="82" spans="1:18" ht="12">
      <c r="A82" s="5">
        <v>1898</v>
      </c>
      <c r="B82" s="4">
        <f>'Ark 1 Strålingsfaktorer'!M65</f>
        <v>0.08299999999999996</v>
      </c>
      <c r="C82" s="6">
        <f t="shared" si="7"/>
        <v>-0.0034553856991551926</v>
      </c>
      <c r="D82">
        <f t="shared" si="8"/>
        <v>-0.33925951191360454</v>
      </c>
      <c r="E82">
        <f t="shared" si="6"/>
        <v>-0.44145073892026937</v>
      </c>
      <c r="F82">
        <v>-0.22</v>
      </c>
      <c r="G82">
        <f t="shared" si="3"/>
        <v>0.0490404297683333</v>
      </c>
      <c r="H82">
        <f t="shared" si="9"/>
        <v>-0.13140000000000004</v>
      </c>
      <c r="I82" s="21">
        <f t="shared" si="5"/>
        <v>-0.26300999999999997</v>
      </c>
      <c r="N82" s="5"/>
      <c r="O82" s="1"/>
      <c r="Q82" s="6"/>
      <c r="R82" s="6"/>
    </row>
    <row r="83" spans="1:18" ht="12">
      <c r="A83" s="5">
        <v>1899</v>
      </c>
      <c r="B83" s="4">
        <f>'Ark 1 Strålingsfaktorer'!M66</f>
        <v>0.12</v>
      </c>
      <c r="C83" s="6">
        <f t="shared" si="7"/>
        <v>-0.003583748352783058</v>
      </c>
      <c r="D83">
        <f t="shared" si="8"/>
        <v>-0.305427917813155</v>
      </c>
      <c r="E83">
        <f t="shared" si="6"/>
        <v>-0.4076191448198198</v>
      </c>
      <c r="F83">
        <v>-0.13</v>
      </c>
      <c r="G83">
        <f t="shared" si="3"/>
        <v>0.07707238957048808</v>
      </c>
      <c r="H83">
        <f t="shared" si="9"/>
        <v>0.07469999999999997</v>
      </c>
      <c r="I83" s="21">
        <f t="shared" si="5"/>
        <v>-0.056909999999999974</v>
      </c>
      <c r="N83" s="5"/>
      <c r="O83" s="1"/>
      <c r="Q83" s="6"/>
      <c r="R83" s="6"/>
    </row>
    <row r="84" spans="1:18" ht="12">
      <c r="A84" s="5">
        <v>1900</v>
      </c>
      <c r="B84" s="4">
        <f>'Ark 1 Strålingsfaktorer'!M67</f>
        <v>0.0020000000000000018</v>
      </c>
      <c r="C84" s="6">
        <f t="shared" si="7"/>
        <v>-0.0036991296585782373</v>
      </c>
      <c r="D84">
        <f t="shared" si="8"/>
        <v>-0.2813179517030569</v>
      </c>
      <c r="E84">
        <f t="shared" si="6"/>
        <v>-0.38350917870972173</v>
      </c>
      <c r="F84">
        <v>-0.22</v>
      </c>
      <c r="G84">
        <f t="shared" si="3"/>
        <v>0.026735251522327717</v>
      </c>
      <c r="H84">
        <f t="shared" si="9"/>
        <v>0.108</v>
      </c>
      <c r="I84" s="21">
        <f t="shared" si="5"/>
        <v>-0.02360999999999995</v>
      </c>
      <c r="N84" s="5"/>
      <c r="O84" s="1"/>
      <c r="Q84" s="6"/>
      <c r="R84" s="6"/>
    </row>
    <row r="85" spans="1:18" ht="12">
      <c r="A85" s="5">
        <v>1901</v>
      </c>
      <c r="B85" s="4">
        <f>'Ark 1 Strålingsfaktorer'!M68</f>
        <v>-0.543</v>
      </c>
      <c r="C85" s="6">
        <f t="shared" si="7"/>
        <v>-0.003805250715208476</v>
      </c>
      <c r="D85">
        <f t="shared" si="8"/>
        <v>-0.29170428172649837</v>
      </c>
      <c r="E85">
        <f t="shared" si="6"/>
        <v>-0.3938955087331632</v>
      </c>
      <c r="F85">
        <v>-0.37</v>
      </c>
      <c r="G85">
        <f t="shared" si="3"/>
        <v>0.0005709953376166791</v>
      </c>
      <c r="H85">
        <f t="shared" si="9"/>
        <v>0.0018000000000000017</v>
      </c>
      <c r="I85" s="21">
        <f t="shared" si="5"/>
        <v>-0.12980999999999995</v>
      </c>
      <c r="N85" s="5"/>
      <c r="O85" s="1"/>
      <c r="Q85" s="6"/>
      <c r="R85" s="6"/>
    </row>
    <row r="86" spans="1:18" ht="12">
      <c r="A86" s="5">
        <v>1902</v>
      </c>
      <c r="B86" s="4">
        <f>'Ark 1 Strålingsfaktorer'!M69</f>
        <v>-0.782</v>
      </c>
      <c r="C86" s="6">
        <f t="shared" si="7"/>
        <v>-0.003915301428444501</v>
      </c>
      <c r="D86">
        <f t="shared" si="8"/>
        <v>-0.31556973138905936</v>
      </c>
      <c r="E86">
        <f t="shared" si="6"/>
        <v>-0.4177609583957242</v>
      </c>
      <c r="F86">
        <v>-0.45</v>
      </c>
      <c r="G86">
        <f t="shared" si="3"/>
        <v>0.0010393558035622272</v>
      </c>
      <c r="H86">
        <f t="shared" si="9"/>
        <v>-0.4887</v>
      </c>
      <c r="I86" s="21">
        <f t="shared" si="5"/>
        <v>-0.6203099999999999</v>
      </c>
      <c r="N86" s="5"/>
      <c r="O86" s="1"/>
      <c r="Q86" s="6"/>
      <c r="R86" s="6"/>
    </row>
    <row r="87" spans="1:18" ht="12">
      <c r="A87" s="5">
        <v>1903</v>
      </c>
      <c r="B87" s="4">
        <f>'Ark 1 Strålingsfaktorer'!M70</f>
        <v>-0.786</v>
      </c>
      <c r="C87" s="6">
        <f t="shared" si="7"/>
        <v>-0.004034432750907991</v>
      </c>
      <c r="D87">
        <f t="shared" si="8"/>
        <v>-0.33779779955316247</v>
      </c>
      <c r="E87">
        <f t="shared" si="6"/>
        <v>-0.4399890265598273</v>
      </c>
      <c r="F87">
        <v>-0.49</v>
      </c>
      <c r="G87">
        <f t="shared" si="3"/>
        <v>0.002501097464433658</v>
      </c>
      <c r="H87">
        <f t="shared" si="9"/>
        <v>-0.7038000000000001</v>
      </c>
      <c r="I87" s="21">
        <f t="shared" si="5"/>
        <v>-0.83541</v>
      </c>
      <c r="N87" s="5"/>
      <c r="O87" s="1"/>
      <c r="Q87" s="6"/>
      <c r="R87" s="6"/>
    </row>
    <row r="88" spans="1:18" ht="12">
      <c r="A88" s="5">
        <v>1904</v>
      </c>
      <c r="B88" s="4">
        <f>'Ark 1 Strålingsfaktorer'!M71</f>
        <v>-0.32899999999999996</v>
      </c>
      <c r="C88" s="6">
        <f t="shared" si="7"/>
        <v>-0.004162015314974366</v>
      </c>
      <c r="D88">
        <f t="shared" si="8"/>
        <v>-0.3309440035981683</v>
      </c>
      <c r="E88">
        <f t="shared" si="6"/>
        <v>-0.4331352306048331</v>
      </c>
      <c r="F88">
        <v>-0.37</v>
      </c>
      <c r="G88">
        <f t="shared" si="3"/>
        <v>0.003986057343525456</v>
      </c>
      <c r="H88">
        <f t="shared" si="9"/>
        <v>-0.7074</v>
      </c>
      <c r="I88" s="21">
        <f t="shared" si="5"/>
        <v>-0.83901</v>
      </c>
      <c r="N88" s="5"/>
      <c r="O88" s="1"/>
      <c r="Q88" s="6"/>
      <c r="R88" s="6"/>
    </row>
    <row r="89" spans="1:18" ht="12">
      <c r="A89" s="5">
        <v>1905</v>
      </c>
      <c r="B89" s="4">
        <f>'Ark 1 Strålingsfaktorer'!M72</f>
        <v>-0.14500000000000002</v>
      </c>
      <c r="C89" s="6">
        <f t="shared" si="7"/>
        <v>-0.004286929215368291</v>
      </c>
      <c r="D89">
        <f t="shared" si="8"/>
        <v>-0.3136256437811439</v>
      </c>
      <c r="E89">
        <f t="shared" si="6"/>
        <v>-0.4158168707878087</v>
      </c>
      <c r="F89">
        <v>-0.3</v>
      </c>
      <c r="G89">
        <f t="shared" si="3"/>
        <v>0.013413547559079982</v>
      </c>
      <c r="H89">
        <f t="shared" si="9"/>
        <v>-0.2961</v>
      </c>
      <c r="I89" s="21">
        <f t="shared" si="5"/>
        <v>-0.4277099999999999</v>
      </c>
      <c r="N89" s="5"/>
      <c r="O89" s="1"/>
      <c r="Q89" s="6"/>
      <c r="R89" s="6"/>
    </row>
    <row r="90" spans="1:18" ht="12">
      <c r="A90" s="5">
        <v>1906</v>
      </c>
      <c r="B90" s="4">
        <f>'Ark 1 Strålingsfaktorer'!M73</f>
        <v>-0.050999999999999934</v>
      </c>
      <c r="C90" s="6">
        <f t="shared" si="7"/>
        <v>-0.004405175345096125</v>
      </c>
      <c r="D90">
        <f t="shared" si="8"/>
        <v>-0.29204924689378625</v>
      </c>
      <c r="E90">
        <f t="shared" si="6"/>
        <v>-0.3942404739004511</v>
      </c>
      <c r="F90">
        <v>-0.5</v>
      </c>
      <c r="G90">
        <f t="shared" si="3"/>
        <v>0.011185077360801168</v>
      </c>
      <c r="H90">
        <f t="shared" si="9"/>
        <v>-0.13050000000000003</v>
      </c>
      <c r="I90" s="21">
        <f t="shared" si="5"/>
        <v>-0.26210999999999995</v>
      </c>
      <c r="N90" s="5"/>
      <c r="O90" s="1"/>
      <c r="Q90" s="6"/>
      <c r="R90" s="6"/>
    </row>
    <row r="91" spans="1:18" ht="12">
      <c r="A91" s="5">
        <v>1907</v>
      </c>
      <c r="B91" s="4">
        <f>'Ark 1 Strålingsfaktorer'!M74</f>
        <v>0.025999999999999968</v>
      </c>
      <c r="C91" s="6">
        <f t="shared" si="7"/>
        <v>-0.004515128598918665</v>
      </c>
      <c r="D91">
        <f t="shared" si="8"/>
        <v>-0.2675666050547115</v>
      </c>
      <c r="E91">
        <f t="shared" si="6"/>
        <v>-0.36975783206137636</v>
      </c>
      <c r="F91">
        <v>-0.52</v>
      </c>
      <c r="G91">
        <f t="shared" si="3"/>
        <v>0.022572709026897595</v>
      </c>
      <c r="H91">
        <f t="shared" si="9"/>
        <v>-0.04589999999999994</v>
      </c>
      <c r="I91" s="21">
        <f t="shared" si="5"/>
        <v>-0.1775099999999999</v>
      </c>
      <c r="N91" s="5"/>
      <c r="O91" s="1"/>
      <c r="Q91" s="6"/>
      <c r="R91" s="6"/>
    </row>
    <row r="92" spans="1:18" ht="12">
      <c r="A92" s="5">
        <v>1908</v>
      </c>
      <c r="B92" s="4">
        <f>'Ark 1 Strålingsfaktorer'!M75</f>
        <v>0.10399999999999997</v>
      </c>
      <c r="C92" s="6">
        <f t="shared" si="7"/>
        <v>-0.004615681221482421</v>
      </c>
      <c r="D92">
        <f t="shared" si="8"/>
        <v>-0.24034649753643217</v>
      </c>
      <c r="E92">
        <f t="shared" si="6"/>
        <v>-0.342537724543097</v>
      </c>
      <c r="F92">
        <v>-0.5</v>
      </c>
      <c r="G92">
        <f t="shared" si="3"/>
        <v>0.024794368192065597</v>
      </c>
      <c r="H92">
        <f t="shared" si="9"/>
        <v>0.023399999999999973</v>
      </c>
      <c r="I92" s="21">
        <f t="shared" si="5"/>
        <v>-0.10820999999999997</v>
      </c>
      <c r="N92" s="5"/>
      <c r="O92" s="1"/>
      <c r="Q92" s="6"/>
      <c r="R92" s="6"/>
    </row>
    <row r="93" spans="1:18" ht="12">
      <c r="A93" s="5">
        <v>1909</v>
      </c>
      <c r="B93" s="4">
        <f>'Ark 1 Strålingsfaktorer'!M76</f>
        <v>0.1400000000000001</v>
      </c>
      <c r="C93" s="6">
        <f t="shared" si="7"/>
        <v>-0.004705790397522521</v>
      </c>
      <c r="D93">
        <f t="shared" si="8"/>
        <v>-0.21311633482078465</v>
      </c>
      <c r="E93">
        <f t="shared" si="6"/>
        <v>-0.31530756182744946</v>
      </c>
      <c r="F93">
        <v>-0.46</v>
      </c>
      <c r="G93">
        <f t="shared" si="3"/>
        <v>0.02093590166431737</v>
      </c>
      <c r="H93">
        <f t="shared" si="9"/>
        <v>0.09359999999999997</v>
      </c>
      <c r="I93" s="21">
        <f t="shared" si="5"/>
        <v>-0.038009999999999974</v>
      </c>
      <c r="N93" s="5"/>
      <c r="O93" s="1"/>
      <c r="Q93" s="6"/>
      <c r="R93" s="6"/>
    </row>
    <row r="94" spans="1:18" ht="12">
      <c r="A94" s="5">
        <v>1910</v>
      </c>
      <c r="B94" s="4">
        <f>'Ark 1 Strålingsfaktorer'!M77</f>
        <v>-0.144</v>
      </c>
      <c r="C94" s="6">
        <f t="shared" si="7"/>
        <v>-0.004785456275448969</v>
      </c>
      <c r="D94">
        <f t="shared" si="8"/>
        <v>-0.205016695058821</v>
      </c>
      <c r="E94">
        <f t="shared" si="6"/>
        <v>-0.3072079220654858</v>
      </c>
      <c r="F94">
        <v>-0.48</v>
      </c>
      <c r="G94">
        <f t="shared" si="3"/>
        <v>0.02985710219692722</v>
      </c>
      <c r="H94">
        <f t="shared" si="9"/>
        <v>0.12600000000000008</v>
      </c>
      <c r="I94" s="21">
        <f t="shared" si="5"/>
        <v>-0.005609999999999865</v>
      </c>
      <c r="N94" s="5"/>
      <c r="O94" s="1"/>
      <c r="Q94" s="6"/>
      <c r="R94" s="6"/>
    </row>
    <row r="95" spans="1:18" ht="12">
      <c r="A95" s="5">
        <v>1911</v>
      </c>
      <c r="B95" s="4">
        <f>'Ark 1 Strålingsfaktorer'!M78</f>
        <v>-0.31700000000000006</v>
      </c>
      <c r="C95" s="6">
        <f t="shared" si="7"/>
        <v>-0.004861995576615907</v>
      </c>
      <c r="D95">
        <f t="shared" si="8"/>
        <v>-0.2079029082704859</v>
      </c>
      <c r="E95">
        <f t="shared" si="6"/>
        <v>-0.31009413527715074</v>
      </c>
      <c r="F95">
        <v>-0.41</v>
      </c>
      <c r="G95">
        <f t="shared" si="3"/>
        <v>0.009981181806020251</v>
      </c>
      <c r="H95">
        <f t="shared" si="9"/>
        <v>-0.1296</v>
      </c>
      <c r="I95" s="21">
        <f t="shared" si="5"/>
        <v>-0.26120999999999994</v>
      </c>
      <c r="N95" s="5"/>
      <c r="O95" s="1"/>
      <c r="Q95" s="6"/>
      <c r="R95" s="6"/>
    </row>
    <row r="96" spans="1:18" ht="12">
      <c r="A96" s="5">
        <v>1912</v>
      </c>
      <c r="B96" s="4">
        <f>'Ark 1 Strålingsfaktorer'!M79</f>
        <v>-0.32800000000000007</v>
      </c>
      <c r="C96" s="6">
        <f t="shared" si="7"/>
        <v>-0.004939608888406379</v>
      </c>
      <c r="D96">
        <f t="shared" si="8"/>
        <v>-0.21122087564397732</v>
      </c>
      <c r="E96">
        <f t="shared" si="6"/>
        <v>-0.3134121026506421</v>
      </c>
      <c r="F96">
        <v>-0.42</v>
      </c>
      <c r="G96">
        <f t="shared" si="3"/>
        <v>0.01136097986135725</v>
      </c>
      <c r="H96">
        <f t="shared" si="9"/>
        <v>-0.28530000000000005</v>
      </c>
      <c r="I96" s="21">
        <f t="shared" si="5"/>
        <v>-0.41691</v>
      </c>
      <c r="N96" s="5"/>
      <c r="O96" s="1"/>
      <c r="Q96" s="6"/>
      <c r="R96" s="6"/>
    </row>
    <row r="97" spans="1:18" ht="12">
      <c r="A97" s="5">
        <v>1913</v>
      </c>
      <c r="B97" s="4">
        <f>'Ark 1 Strålingsfaktorer'!M80</f>
        <v>0.006999999999999895</v>
      </c>
      <c r="C97" s="6">
        <f t="shared" si="7"/>
        <v>-0.005018460840265818</v>
      </c>
      <c r="D97">
        <f t="shared" si="8"/>
        <v>-0.19424160278605904</v>
      </c>
      <c r="E97">
        <f aca="true" t="shared" si="10" ref="E97:E128">D97-$D$183</f>
        <v>-0.29643282979272384</v>
      </c>
      <c r="F97">
        <v>-0.24</v>
      </c>
      <c r="G97">
        <f t="shared" si="3"/>
        <v>0.0031846642784145404</v>
      </c>
      <c r="H97">
        <f t="shared" si="9"/>
        <v>-0.2952000000000001</v>
      </c>
      <c r="I97" s="21">
        <f t="shared" si="5"/>
        <v>-0.42681</v>
      </c>
      <c r="N97" s="5"/>
      <c r="O97" s="1"/>
      <c r="Q97" s="6"/>
      <c r="R97" s="6"/>
    </row>
    <row r="98" spans="1:18" ht="12">
      <c r="A98" s="5">
        <v>1914</v>
      </c>
      <c r="B98" s="4">
        <f>'Ark 1 Strålingsfaktorer'!M81</f>
        <v>0.2599999999999999</v>
      </c>
      <c r="C98" s="6">
        <f aca="true" t="shared" si="11" ref="C98:C129">C97+$D$25*$D$28*(D97-C97)/(0.5*$D$27*($D$20+$D$21))</f>
        <v>-0.0050907922463797875</v>
      </c>
      <c r="D98">
        <f aca="true" t="shared" si="12" ref="D98:D129">D97+$D$25*(B98-$D$28*(D97-C97)/(0.5*($D$20+$D$21))-(D97/$D$19))/$D$26</f>
        <v>-0.16346690151421758</v>
      </c>
      <c r="E98">
        <f t="shared" si="10"/>
        <v>-0.2656581285208824</v>
      </c>
      <c r="F98">
        <v>-0.13</v>
      </c>
      <c r="G98">
        <f aca="true" t="shared" si="13" ref="G98:G161">(E98-F98)^2</f>
        <v>0.01840312783378824</v>
      </c>
      <c r="H98">
        <f aca="true" t="shared" si="14" ref="H98:H129">$D$19*B97</f>
        <v>0.0062999999999999055</v>
      </c>
      <c r="I98" s="21">
        <f t="shared" si="5"/>
        <v>-0.12531000000000003</v>
      </c>
      <c r="N98" s="5"/>
      <c r="O98" s="1"/>
      <c r="Q98" s="6"/>
      <c r="R98" s="6"/>
    </row>
    <row r="99" spans="1:18" ht="12">
      <c r="A99" s="5">
        <v>1915</v>
      </c>
      <c r="B99" s="4">
        <f>'Ark 1 Strålingsfaktorer'!M82</f>
        <v>0.30099999999999993</v>
      </c>
      <c r="C99" s="6">
        <f t="shared" si="11"/>
        <v>-0.0051513322340388246</v>
      </c>
      <c r="D99">
        <f t="shared" si="12"/>
        <v>-0.1326624503035178</v>
      </c>
      <c r="E99">
        <f t="shared" si="10"/>
        <v>-0.23485367731018264</v>
      </c>
      <c r="F99">
        <v>-0.36</v>
      </c>
      <c r="G99">
        <f t="shared" si="13"/>
        <v>0.01566160208278389</v>
      </c>
      <c r="H99">
        <f t="shared" si="14"/>
        <v>0.2339999999999999</v>
      </c>
      <c r="I99" s="21">
        <f aca="true" t="shared" si="15" ref="I99:I162">H99-$H$184</f>
        <v>0.10238999999999995</v>
      </c>
      <c r="N99" s="5"/>
      <c r="O99" s="1"/>
      <c r="Q99" s="6"/>
      <c r="R99" s="6"/>
    </row>
    <row r="100" spans="1:18" ht="12">
      <c r="A100" s="5">
        <v>1916</v>
      </c>
      <c r="B100" s="4">
        <f>'Ark 1 Strålingsfaktorer'!M83</f>
        <v>0.3409999999999999</v>
      </c>
      <c r="C100" s="6">
        <f t="shared" si="11"/>
        <v>-0.005200073938516874</v>
      </c>
      <c r="D100">
        <f t="shared" si="12"/>
        <v>-0.10189025818101631</v>
      </c>
      <c r="E100">
        <f t="shared" si="10"/>
        <v>-0.20408148518768113</v>
      </c>
      <c r="F100">
        <v>-0.51</v>
      </c>
      <c r="G100">
        <f t="shared" si="13"/>
        <v>0.09358613770497498</v>
      </c>
      <c r="H100">
        <f t="shared" si="14"/>
        <v>0.2709</v>
      </c>
      <c r="I100" s="21">
        <f t="shared" si="15"/>
        <v>0.13929000000000002</v>
      </c>
      <c r="N100" s="5"/>
      <c r="O100" s="1"/>
      <c r="Q100" s="6"/>
      <c r="R100" s="6"/>
    </row>
    <row r="101" spans="1:18" ht="12">
      <c r="A101" s="5">
        <v>1917</v>
      </c>
      <c r="B101" s="4">
        <f>'Ark 1 Strålingsfaktorer'!M84</f>
        <v>0.3389999999999999</v>
      </c>
      <c r="C101" s="6">
        <f t="shared" si="11"/>
        <v>-0.005237034200944407</v>
      </c>
      <c r="D101">
        <f t="shared" si="12"/>
        <v>-0.07365975615287</v>
      </c>
      <c r="E101">
        <f t="shared" si="10"/>
        <v>-0.17585098315953482</v>
      </c>
      <c r="F101">
        <v>-0.39</v>
      </c>
      <c r="G101">
        <f t="shared" si="13"/>
        <v>0.04585980141373785</v>
      </c>
      <c r="H101">
        <f t="shared" si="14"/>
        <v>0.30689999999999995</v>
      </c>
      <c r="I101" s="21">
        <f t="shared" si="15"/>
        <v>0.17529</v>
      </c>
      <c r="N101" s="5"/>
      <c r="O101" s="1"/>
      <c r="Q101" s="6"/>
      <c r="R101" s="6"/>
    </row>
    <row r="102" spans="1:18" ht="12">
      <c r="A102" s="5">
        <v>1918</v>
      </c>
      <c r="B102" s="4">
        <f>'Ark 1 Strålingsfaktorer'!M85</f>
        <v>0.255</v>
      </c>
      <c r="C102" s="6">
        <f t="shared" si="11"/>
        <v>-0.005263189097422903</v>
      </c>
      <c r="D102">
        <f t="shared" si="12"/>
        <v>-0.05267539717898333</v>
      </c>
      <c r="E102">
        <f t="shared" si="10"/>
        <v>-0.15486662418564814</v>
      </c>
      <c r="F102">
        <v>-0.3</v>
      </c>
      <c r="G102">
        <f t="shared" si="13"/>
        <v>0.02106369677526989</v>
      </c>
      <c r="H102">
        <f t="shared" si="14"/>
        <v>0.3050999999999999</v>
      </c>
      <c r="I102" s="21">
        <f t="shared" si="15"/>
        <v>0.17348999999999998</v>
      </c>
      <c r="N102" s="5"/>
      <c r="O102" s="1"/>
      <c r="Q102" s="6"/>
      <c r="R102" s="6"/>
    </row>
    <row r="103" spans="1:18" ht="12">
      <c r="A103" s="5">
        <v>1919</v>
      </c>
      <c r="B103" s="4">
        <f>'Ark 1 Strålingsfaktorer'!M86</f>
        <v>0.22499999999999998</v>
      </c>
      <c r="C103" s="6">
        <f t="shared" si="11"/>
        <v>-0.005281312629472116</v>
      </c>
      <c r="D103">
        <f t="shared" si="12"/>
        <v>-0.035136988170190724</v>
      </c>
      <c r="E103">
        <f t="shared" si="10"/>
        <v>-0.13732821517685553</v>
      </c>
      <c r="F103">
        <v>-0.23</v>
      </c>
      <c r="G103">
        <f t="shared" si="13"/>
        <v>0.00858805970230719</v>
      </c>
      <c r="H103">
        <f t="shared" si="14"/>
        <v>0.2295</v>
      </c>
      <c r="I103" s="21">
        <f t="shared" si="15"/>
        <v>0.09789000000000006</v>
      </c>
      <c r="N103" s="5"/>
      <c r="O103" s="1"/>
      <c r="Q103" s="6"/>
      <c r="R103" s="6"/>
    </row>
    <row r="104" spans="1:18" ht="12">
      <c r="A104" s="5">
        <v>1920</v>
      </c>
      <c r="B104" s="4">
        <f>'Ark 1 Strålingsfaktorer'!M87</f>
        <v>0.246</v>
      </c>
      <c r="C104" s="6">
        <f t="shared" si="11"/>
        <v>-0.005292725097155172</v>
      </c>
      <c r="D104">
        <f t="shared" si="12"/>
        <v>-0.01772284455666393</v>
      </c>
      <c r="E104">
        <f t="shared" si="10"/>
        <v>-0.11991407156332876</v>
      </c>
      <c r="F104">
        <v>-0.19</v>
      </c>
      <c r="G104">
        <f t="shared" si="13"/>
        <v>0.0049120373648302035</v>
      </c>
      <c r="H104">
        <f t="shared" si="14"/>
        <v>0.20249999999999999</v>
      </c>
      <c r="I104" s="21">
        <f t="shared" si="15"/>
        <v>0.07089000000000004</v>
      </c>
      <c r="N104" s="5"/>
      <c r="O104" s="1"/>
      <c r="Q104" s="6"/>
      <c r="R104" s="6"/>
    </row>
    <row r="105" spans="1:18" ht="12">
      <c r="A105" s="5">
        <v>1921</v>
      </c>
      <c r="B105" s="4">
        <f>'Ark 1 Strålingsfaktorer'!M88</f>
        <v>0.33599999999999997</v>
      </c>
      <c r="C105" s="6">
        <f t="shared" si="11"/>
        <v>-0.005297476566819112</v>
      </c>
      <c r="D105">
        <f t="shared" si="12"/>
        <v>0.0037039383156651402</v>
      </c>
      <c r="E105">
        <f t="shared" si="10"/>
        <v>-0.09848728869099968</v>
      </c>
      <c r="F105">
        <v>-0.31</v>
      </c>
      <c r="G105">
        <f t="shared" si="13"/>
        <v>0.04473762704528451</v>
      </c>
      <c r="H105">
        <f t="shared" si="14"/>
        <v>0.2214</v>
      </c>
      <c r="I105" s="21">
        <f t="shared" si="15"/>
        <v>0.08979000000000006</v>
      </c>
      <c r="N105" s="5"/>
      <c r="O105" s="1"/>
      <c r="Q105" s="6"/>
      <c r="R105" s="6"/>
    </row>
    <row r="106" spans="1:18" ht="12">
      <c r="A106" s="5">
        <v>1922</v>
      </c>
      <c r="B106" s="4">
        <f>'Ark 1 Strålingsfaktorer'!M89</f>
        <v>0.351</v>
      </c>
      <c r="C106" s="6">
        <f t="shared" si="11"/>
        <v>-0.005294035735064761</v>
      </c>
      <c r="D106">
        <f t="shared" si="12"/>
        <v>0.024341769113312685</v>
      </c>
      <c r="E106">
        <f t="shared" si="10"/>
        <v>-0.07784945789335213</v>
      </c>
      <c r="F106">
        <v>-0.27</v>
      </c>
      <c r="G106">
        <f t="shared" si="13"/>
        <v>0.036921830831878666</v>
      </c>
      <c r="H106">
        <f t="shared" si="14"/>
        <v>0.3024</v>
      </c>
      <c r="I106" s="21">
        <f t="shared" si="15"/>
        <v>0.17079000000000005</v>
      </c>
      <c r="N106" s="5"/>
      <c r="O106" s="1"/>
      <c r="Q106" s="6"/>
      <c r="R106" s="6"/>
    </row>
    <row r="107" spans="1:18" ht="12">
      <c r="A107" s="5">
        <v>1923</v>
      </c>
      <c r="B107" s="4">
        <f>'Ark 1 Strålingsfaktorer'!M90</f>
        <v>0.35200000000000004</v>
      </c>
      <c r="C107" s="6">
        <f t="shared" si="11"/>
        <v>-0.005282707313953265</v>
      </c>
      <c r="D107">
        <f t="shared" si="12"/>
        <v>0.04341545956239066</v>
      </c>
      <c r="E107">
        <f t="shared" si="10"/>
        <v>-0.05877576744427416</v>
      </c>
      <c r="F107">
        <v>-0.33</v>
      </c>
      <c r="G107">
        <f t="shared" si="13"/>
        <v>0.07356258432544246</v>
      </c>
      <c r="H107">
        <f t="shared" si="14"/>
        <v>0.3159</v>
      </c>
      <c r="I107" s="21">
        <f t="shared" si="15"/>
        <v>0.18429000000000006</v>
      </c>
      <c r="N107" s="5"/>
      <c r="O107" s="1"/>
      <c r="Q107" s="6"/>
      <c r="R107" s="6"/>
    </row>
    <row r="108" spans="1:18" ht="12">
      <c r="A108" s="5">
        <v>1924</v>
      </c>
      <c r="B108" s="4">
        <f>'Ark 1 Strålingsfaktorer'!M91</f>
        <v>0.3819999999999999</v>
      </c>
      <c r="C108" s="6">
        <f t="shared" si="11"/>
        <v>-0.005264092218309478</v>
      </c>
      <c r="D108">
        <f t="shared" si="12"/>
        <v>0.06278274339971994</v>
      </c>
      <c r="E108">
        <f t="shared" si="10"/>
        <v>-0.03940848360694488</v>
      </c>
      <c r="F108">
        <v>-0.22</v>
      </c>
      <c r="G108">
        <f t="shared" si="13"/>
        <v>0.0326132957931431</v>
      </c>
      <c r="H108">
        <f t="shared" si="14"/>
        <v>0.3168</v>
      </c>
      <c r="I108" s="21">
        <f t="shared" si="15"/>
        <v>0.18519000000000008</v>
      </c>
      <c r="N108" s="5"/>
      <c r="O108" s="1"/>
      <c r="Q108" s="6"/>
      <c r="R108" s="6"/>
    </row>
    <row r="109" spans="1:18" ht="12">
      <c r="A109" s="5">
        <v>1925</v>
      </c>
      <c r="B109" s="4">
        <f>'Ark 1 Strålingsfaktorer'!M92</f>
        <v>0.43199999999999994</v>
      </c>
      <c r="C109" s="6">
        <f t="shared" si="11"/>
        <v>-0.005238081006090688</v>
      </c>
      <c r="D109">
        <f t="shared" si="12"/>
        <v>0.0836168515053973</v>
      </c>
      <c r="E109">
        <f t="shared" si="10"/>
        <v>-0.018574375501267518</v>
      </c>
      <c r="F109">
        <v>-0.08</v>
      </c>
      <c r="G109">
        <f t="shared" si="13"/>
        <v>0.0037731073450592845</v>
      </c>
      <c r="H109">
        <f t="shared" si="14"/>
        <v>0.34379999999999994</v>
      </c>
      <c r="I109" s="21">
        <f t="shared" si="15"/>
        <v>0.21219</v>
      </c>
      <c r="N109" s="5"/>
      <c r="O109" s="1"/>
      <c r="Q109" s="6"/>
      <c r="R109" s="6"/>
    </row>
    <row r="110" spans="1:18" ht="12">
      <c r="A110" s="5">
        <v>1926</v>
      </c>
      <c r="B110" s="4">
        <f>'Ark 1 Strålingsfaktorer'!M93</f>
        <v>0.42499999999999993</v>
      </c>
      <c r="C110" s="6">
        <f t="shared" si="11"/>
        <v>-0.005204115804252115</v>
      </c>
      <c r="D110">
        <f t="shared" si="12"/>
        <v>0.10239315238321706</v>
      </c>
      <c r="E110">
        <f t="shared" si="10"/>
        <v>0.0002019253765522394</v>
      </c>
      <c r="F110">
        <v>-0.19</v>
      </c>
      <c r="G110">
        <f t="shared" si="13"/>
        <v>0.03617677241694754</v>
      </c>
      <c r="H110">
        <f t="shared" si="14"/>
        <v>0.3888</v>
      </c>
      <c r="I110" s="21">
        <f t="shared" si="15"/>
        <v>0.25719000000000003</v>
      </c>
      <c r="N110" s="5"/>
      <c r="O110" s="1"/>
      <c r="Q110" s="6"/>
      <c r="R110" s="6"/>
    </row>
    <row r="111" spans="1:18" ht="12">
      <c r="A111" s="5">
        <v>1927</v>
      </c>
      <c r="B111" s="4">
        <f>'Ark 1 Strålingsfaktorer'!M94</f>
        <v>0.33599999999999997</v>
      </c>
      <c r="C111" s="6">
        <f t="shared" si="11"/>
        <v>-0.0051629862594089635</v>
      </c>
      <c r="D111">
        <f t="shared" si="12"/>
        <v>0.11436906942427616</v>
      </c>
      <c r="E111">
        <f t="shared" si="10"/>
        <v>0.012177842417611343</v>
      </c>
      <c r="F111">
        <v>-0.22</v>
      </c>
      <c r="G111">
        <f t="shared" si="13"/>
        <v>0.05390655050969717</v>
      </c>
      <c r="H111">
        <f t="shared" si="14"/>
        <v>0.38249999999999995</v>
      </c>
      <c r="I111" s="21">
        <f t="shared" si="15"/>
        <v>0.25089</v>
      </c>
      <c r="N111" s="5"/>
      <c r="O111" s="1"/>
      <c r="Q111" s="6"/>
      <c r="R111" s="6"/>
    </row>
    <row r="112" spans="1:18" ht="12">
      <c r="A112" s="5">
        <v>1928</v>
      </c>
      <c r="B112" s="4">
        <f>'Ark 1 Strålingsfaktorer'!M95</f>
        <v>0.2799999999999999</v>
      </c>
      <c r="C112" s="6">
        <f t="shared" si="11"/>
        <v>-0.0051172945877963495</v>
      </c>
      <c r="D112">
        <f t="shared" si="12"/>
        <v>0.12205361740706483</v>
      </c>
      <c r="E112">
        <f t="shared" si="10"/>
        <v>0.019862390400400012</v>
      </c>
      <c r="F112">
        <v>-0.37</v>
      </c>
      <c r="G112">
        <f t="shared" si="13"/>
        <v>0.1519926834487139</v>
      </c>
      <c r="H112">
        <f t="shared" si="14"/>
        <v>0.3024</v>
      </c>
      <c r="I112" s="21">
        <f t="shared" si="15"/>
        <v>0.17079000000000005</v>
      </c>
      <c r="N112" s="5"/>
      <c r="O112" s="1"/>
      <c r="Q112" s="6"/>
      <c r="R112" s="6"/>
    </row>
    <row r="113" spans="1:18" ht="12">
      <c r="A113" s="5">
        <v>1929</v>
      </c>
      <c r="B113" s="4">
        <f>'Ark 1 Strålingsfaktorer'!M96</f>
        <v>0.2929999999999999</v>
      </c>
      <c r="C113" s="6">
        <f t="shared" si="11"/>
        <v>-0.005068682928636714</v>
      </c>
      <c r="D113">
        <f t="shared" si="12"/>
        <v>0.12991158484701756</v>
      </c>
      <c r="E113">
        <f t="shared" si="10"/>
        <v>0.027720357840352747</v>
      </c>
      <c r="F113">
        <v>-0.13</v>
      </c>
      <c r="G113">
        <f t="shared" si="13"/>
        <v>0.024875711277288926</v>
      </c>
      <c r="H113">
        <f t="shared" si="14"/>
        <v>0.25199999999999995</v>
      </c>
      <c r="I113" s="21">
        <f t="shared" si="15"/>
        <v>0.12039</v>
      </c>
      <c r="N113" s="5"/>
      <c r="O113" s="1"/>
      <c r="Q113" s="6"/>
      <c r="R113" s="6"/>
    </row>
    <row r="114" spans="1:18" ht="12">
      <c r="A114" s="5">
        <v>1930</v>
      </c>
      <c r="B114" s="4">
        <f>'Ark 1 Strålingsfaktorer'!M97</f>
        <v>0.32199999999999995</v>
      </c>
      <c r="C114" s="6">
        <f t="shared" si="11"/>
        <v>-0.005017086107732799</v>
      </c>
      <c r="D114">
        <f t="shared" si="12"/>
        <v>0.13888635678569872</v>
      </c>
      <c r="E114">
        <f t="shared" si="10"/>
        <v>0.0366951297790339</v>
      </c>
      <c r="F114">
        <v>-0.05</v>
      </c>
      <c r="G114">
        <f t="shared" si="13"/>
        <v>0.007516045527403531</v>
      </c>
      <c r="H114">
        <f t="shared" si="14"/>
        <v>0.26369999999999993</v>
      </c>
      <c r="I114" s="21">
        <f t="shared" si="15"/>
        <v>0.13208999999999999</v>
      </c>
      <c r="N114" s="5"/>
      <c r="O114" s="1"/>
      <c r="Q114" s="6"/>
      <c r="R114" s="6"/>
    </row>
    <row r="115" spans="1:18" ht="12">
      <c r="A115" s="5">
        <v>1931</v>
      </c>
      <c r="B115" s="4">
        <f>'Ark 1 Strålingsfaktorer'!M98</f>
        <v>0.326</v>
      </c>
      <c r="C115" s="6">
        <f t="shared" si="11"/>
        <v>-0.004962078362580226</v>
      </c>
      <c r="D115">
        <f t="shared" si="12"/>
        <v>0.1473947823561395</v>
      </c>
      <c r="E115">
        <f t="shared" si="10"/>
        <v>0.04520355534947469</v>
      </c>
      <c r="F115">
        <v>-0.1</v>
      </c>
      <c r="G115">
        <f t="shared" si="13"/>
        <v>0.021084072486127967</v>
      </c>
      <c r="H115">
        <f t="shared" si="14"/>
        <v>0.28979999999999995</v>
      </c>
      <c r="I115" s="21">
        <f t="shared" si="15"/>
        <v>0.15819</v>
      </c>
      <c r="N115" s="5"/>
      <c r="O115" s="1"/>
      <c r="Q115" s="6"/>
      <c r="R115" s="6"/>
    </row>
    <row r="116" spans="1:18" ht="12">
      <c r="A116" s="5">
        <v>1932</v>
      </c>
      <c r="B116" s="4">
        <f>'Ark 1 Strålingsfaktorer'!M99</f>
        <v>0.338</v>
      </c>
      <c r="C116" s="6">
        <f t="shared" si="11"/>
        <v>-0.0049038392600393105</v>
      </c>
      <c r="D116">
        <f t="shared" si="12"/>
        <v>0.15595209802834537</v>
      </c>
      <c r="E116">
        <f t="shared" si="10"/>
        <v>0.05376087102168055</v>
      </c>
      <c r="F116">
        <v>-0.24</v>
      </c>
      <c r="G116">
        <f t="shared" si="13"/>
        <v>0.08629544934341642</v>
      </c>
      <c r="H116">
        <f t="shared" si="14"/>
        <v>0.2934</v>
      </c>
      <c r="I116" s="21">
        <f t="shared" si="15"/>
        <v>0.16179000000000004</v>
      </c>
      <c r="N116" s="5"/>
      <c r="O116" s="1"/>
      <c r="Q116" s="6"/>
      <c r="R116" s="6"/>
    </row>
    <row r="117" spans="1:18" ht="12">
      <c r="A117" s="5">
        <v>1933</v>
      </c>
      <c r="B117" s="4">
        <f>'Ark 1 Strålingsfaktorer'!M100</f>
        <v>0.41400000000000003</v>
      </c>
      <c r="C117" s="6">
        <f t="shared" si="11"/>
        <v>-0.004842351346847474</v>
      </c>
      <c r="D117">
        <f t="shared" si="12"/>
        <v>0.16838247908802126</v>
      </c>
      <c r="E117">
        <f t="shared" si="10"/>
        <v>0.06619125208135644</v>
      </c>
      <c r="F117">
        <v>-0.11</v>
      </c>
      <c r="G117">
        <f t="shared" si="13"/>
        <v>0.031043357309996092</v>
      </c>
      <c r="H117">
        <f t="shared" si="14"/>
        <v>0.3042</v>
      </c>
      <c r="I117" s="21">
        <f t="shared" si="15"/>
        <v>0.17259000000000008</v>
      </c>
      <c r="N117" s="5"/>
      <c r="O117" s="1"/>
      <c r="Q117" s="6"/>
      <c r="R117" s="6"/>
    </row>
    <row r="118" spans="1:18" ht="12">
      <c r="A118" s="5">
        <v>1934</v>
      </c>
      <c r="B118" s="4">
        <f>'Ark 1 Strålingsfaktorer'!M101</f>
        <v>0.501</v>
      </c>
      <c r="C118" s="6">
        <f t="shared" si="11"/>
        <v>-0.004776135368028153</v>
      </c>
      <c r="D118">
        <f t="shared" si="12"/>
        <v>0.18503912761929892</v>
      </c>
      <c r="E118">
        <f t="shared" si="10"/>
        <v>0.0828479006126341</v>
      </c>
      <c r="F118">
        <v>-0.15</v>
      </c>
      <c r="G118">
        <f t="shared" si="13"/>
        <v>0.05421814481971113</v>
      </c>
      <c r="H118">
        <f t="shared" si="14"/>
        <v>0.37260000000000004</v>
      </c>
      <c r="I118" s="21">
        <f t="shared" si="15"/>
        <v>0.2409900000000001</v>
      </c>
      <c r="N118" s="5"/>
      <c r="O118" s="1"/>
      <c r="Q118" s="6"/>
      <c r="R118" s="6"/>
    </row>
    <row r="119" spans="1:18" ht="12">
      <c r="A119" s="5">
        <v>1935</v>
      </c>
      <c r="B119" s="4">
        <f>'Ark 1 Strålingsfaktorer'!M102</f>
        <v>0.556</v>
      </c>
      <c r="C119" s="6">
        <f t="shared" si="11"/>
        <v>-0.004703577620954597</v>
      </c>
      <c r="D119">
        <f t="shared" si="12"/>
        <v>0.20367554423303952</v>
      </c>
      <c r="E119">
        <f t="shared" si="10"/>
        <v>0.1014843172263747</v>
      </c>
      <c r="F119">
        <v>-0.1</v>
      </c>
      <c r="G119">
        <f t="shared" si="13"/>
        <v>0.040595930088178404</v>
      </c>
      <c r="H119">
        <f t="shared" si="14"/>
        <v>0.4509</v>
      </c>
      <c r="I119" s="21">
        <f t="shared" si="15"/>
        <v>0.3192900000000001</v>
      </c>
      <c r="N119" s="5"/>
      <c r="O119" s="1"/>
      <c r="Q119" s="6"/>
      <c r="R119" s="6"/>
    </row>
    <row r="120" spans="1:18" ht="12">
      <c r="A120" s="5">
        <v>1936</v>
      </c>
      <c r="B120" s="4">
        <f>'Ark 1 Strålingsfaktorer'!M103</f>
        <v>0.5489999999999999</v>
      </c>
      <c r="C120" s="6">
        <f t="shared" si="11"/>
        <v>-0.0046239237544480815</v>
      </c>
      <c r="D120">
        <f t="shared" si="12"/>
        <v>0.2204276597273522</v>
      </c>
      <c r="E120">
        <f t="shared" si="10"/>
        <v>0.11823643272068739</v>
      </c>
      <c r="F120">
        <v>0</v>
      </c>
      <c r="G120">
        <f t="shared" si="13"/>
        <v>0.013979854022513635</v>
      </c>
      <c r="H120">
        <f t="shared" si="14"/>
        <v>0.5004000000000001</v>
      </c>
      <c r="I120" s="21">
        <f t="shared" si="15"/>
        <v>0.3687900000000001</v>
      </c>
      <c r="N120" s="5"/>
      <c r="O120" s="1"/>
      <c r="Q120" s="6"/>
      <c r="R120" s="6"/>
    </row>
    <row r="121" spans="1:18" ht="12">
      <c r="A121" s="5">
        <v>1937</v>
      </c>
      <c r="B121" s="4">
        <f>'Ark 1 Strålingsfaktorer'!M104</f>
        <v>0.5259999999999999</v>
      </c>
      <c r="C121" s="6">
        <f t="shared" si="11"/>
        <v>-0.00453789676370042</v>
      </c>
      <c r="D121">
        <f t="shared" si="12"/>
        <v>0.23448684116928495</v>
      </c>
      <c r="E121">
        <f t="shared" si="10"/>
        <v>0.13229561416262015</v>
      </c>
      <c r="F121">
        <v>0.09</v>
      </c>
      <c r="G121">
        <f t="shared" si="13"/>
        <v>0.001788918977393234</v>
      </c>
      <c r="H121">
        <f t="shared" si="14"/>
        <v>0.49409999999999993</v>
      </c>
      <c r="I121" s="21">
        <f t="shared" si="15"/>
        <v>0.36249</v>
      </c>
      <c r="N121" s="5"/>
      <c r="O121" s="1"/>
      <c r="Q121" s="6"/>
      <c r="R121" s="6"/>
    </row>
    <row r="122" spans="1:18" ht="12">
      <c r="A122" s="5">
        <v>1938</v>
      </c>
      <c r="B122" s="4">
        <f>'Ark 1 Strålingsfaktorer'!M105</f>
        <v>0.495</v>
      </c>
      <c r="C122" s="6">
        <f t="shared" si="11"/>
        <v>-0.004446528471149455</v>
      </c>
      <c r="D122">
        <f t="shared" si="12"/>
        <v>0.24558657612141083</v>
      </c>
      <c r="E122">
        <f t="shared" si="10"/>
        <v>0.143395349114746</v>
      </c>
      <c r="F122">
        <v>0.02</v>
      </c>
      <c r="G122">
        <f t="shared" si="13"/>
        <v>0.015226412183150044</v>
      </c>
      <c r="H122">
        <f t="shared" si="14"/>
        <v>0.47339999999999993</v>
      </c>
      <c r="I122" s="21">
        <f t="shared" si="15"/>
        <v>0.34179</v>
      </c>
      <c r="N122" s="5"/>
      <c r="O122" s="1"/>
      <c r="Q122" s="6"/>
      <c r="R122" s="6"/>
    </row>
    <row r="123" spans="1:18" ht="12">
      <c r="A123" s="5">
        <v>1939</v>
      </c>
      <c r="B123" s="4">
        <f>'Ark 1 Strålingsfaktorer'!M106</f>
        <v>0.5159999999999999</v>
      </c>
      <c r="C123" s="6">
        <f t="shared" si="11"/>
        <v>-0.004350952180404838</v>
      </c>
      <c r="D123">
        <f t="shared" si="12"/>
        <v>0.25707004543437917</v>
      </c>
      <c r="E123">
        <f t="shared" si="10"/>
        <v>0.15487881842771434</v>
      </c>
      <c r="F123">
        <v>-0.04</v>
      </c>
      <c r="G123">
        <f t="shared" si="13"/>
        <v>0.03797775387178206</v>
      </c>
      <c r="H123">
        <f t="shared" si="14"/>
        <v>0.4455</v>
      </c>
      <c r="I123" s="21">
        <f t="shared" si="15"/>
        <v>0.31389000000000006</v>
      </c>
      <c r="N123" s="5"/>
      <c r="O123" s="1"/>
      <c r="Q123" s="6"/>
      <c r="R123" s="6"/>
    </row>
    <row r="124" spans="1:18" ht="12">
      <c r="A124" s="5">
        <v>1940</v>
      </c>
      <c r="B124" s="4">
        <f>'Ark 1 Strålingsfaktorer'!M107</f>
        <v>0.506</v>
      </c>
      <c r="C124" s="6">
        <f t="shared" si="11"/>
        <v>-0.004251022815789324</v>
      </c>
      <c r="D124">
        <f t="shared" si="12"/>
        <v>0.2670529252223098</v>
      </c>
      <c r="E124">
        <f t="shared" si="10"/>
        <v>0.16486169821564495</v>
      </c>
      <c r="F124">
        <v>0.06</v>
      </c>
      <c r="G124">
        <f t="shared" si="13"/>
        <v>0.010995975752668995</v>
      </c>
      <c r="H124">
        <f t="shared" si="14"/>
        <v>0.4643999999999999</v>
      </c>
      <c r="I124" s="21">
        <f t="shared" si="15"/>
        <v>0.33279</v>
      </c>
      <c r="N124" s="5"/>
      <c r="O124" s="1"/>
      <c r="Q124" s="6"/>
      <c r="R124" s="6"/>
    </row>
    <row r="125" spans="1:18" ht="12">
      <c r="A125" s="5">
        <v>1941</v>
      </c>
      <c r="B125" s="4">
        <f>'Ark 1 Strålingsfaktorer'!M108</f>
        <v>0.49199999999999994</v>
      </c>
      <c r="C125" s="6">
        <f t="shared" si="11"/>
        <v>-0.004147315648451997</v>
      </c>
      <c r="D125">
        <f t="shared" si="12"/>
        <v>0.27541410146298284</v>
      </c>
      <c r="E125">
        <f t="shared" si="10"/>
        <v>0.173222874456318</v>
      </c>
      <c r="F125">
        <v>0.05</v>
      </c>
      <c r="G125">
        <f t="shared" si="13"/>
        <v>0.015183876789277509</v>
      </c>
      <c r="H125">
        <f t="shared" si="14"/>
        <v>0.4554</v>
      </c>
      <c r="I125" s="21">
        <f t="shared" si="15"/>
        <v>0.3237900000000001</v>
      </c>
      <c r="N125" s="5"/>
      <c r="O125" s="1"/>
      <c r="Q125" s="6"/>
      <c r="R125" s="6"/>
    </row>
    <row r="126" spans="1:18" ht="12">
      <c r="A126" s="5">
        <v>1942</v>
      </c>
      <c r="B126" s="4">
        <f>'Ark 1 Strålingsfaktorer'!M109</f>
        <v>0.478</v>
      </c>
      <c r="C126" s="6">
        <f t="shared" si="11"/>
        <v>-0.004040452026027437</v>
      </c>
      <c r="D126">
        <f t="shared" si="12"/>
        <v>0.2822812325150263</v>
      </c>
      <c r="E126">
        <f t="shared" si="10"/>
        <v>0.18009000550836146</v>
      </c>
      <c r="F126">
        <v>0.06</v>
      </c>
      <c r="G126">
        <f t="shared" si="13"/>
        <v>0.014421609422998286</v>
      </c>
      <c r="H126">
        <f t="shared" si="14"/>
        <v>0.44279999999999997</v>
      </c>
      <c r="I126" s="21">
        <f t="shared" si="15"/>
        <v>0.31119</v>
      </c>
      <c r="N126" s="5"/>
      <c r="O126" s="1"/>
      <c r="Q126" s="6"/>
      <c r="R126" s="6"/>
    </row>
    <row r="127" spans="1:18" ht="12">
      <c r="A127" s="5">
        <v>1943</v>
      </c>
      <c r="B127" s="4">
        <f>'Ark 1 Strålingsfaktorer'!M110</f>
        <v>0.5119999999999998</v>
      </c>
      <c r="C127" s="6">
        <f t="shared" si="11"/>
        <v>-0.003931004260649417</v>
      </c>
      <c r="D127">
        <f t="shared" si="12"/>
        <v>0.2906429108748471</v>
      </c>
      <c r="E127">
        <f t="shared" si="10"/>
        <v>0.18845168386818228</v>
      </c>
      <c r="F127">
        <v>0.22</v>
      </c>
      <c r="G127">
        <f t="shared" si="13"/>
        <v>0.00099529625075311</v>
      </c>
      <c r="H127">
        <f t="shared" si="14"/>
        <v>0.43019999999999997</v>
      </c>
      <c r="I127" s="21">
        <f t="shared" si="15"/>
        <v>0.29859</v>
      </c>
      <c r="N127" s="5"/>
      <c r="O127" s="1"/>
      <c r="Q127" s="6"/>
      <c r="R127" s="6"/>
    </row>
    <row r="128" spans="1:18" ht="12">
      <c r="A128" s="5">
        <v>1944</v>
      </c>
      <c r="B128" s="4">
        <f>'Ark 1 Strålingsfaktorer'!M111</f>
        <v>0.578</v>
      </c>
      <c r="C128" s="6">
        <f t="shared" si="11"/>
        <v>-0.003818402042616532</v>
      </c>
      <c r="D128">
        <f t="shared" si="12"/>
        <v>0.30229555341689457</v>
      </c>
      <c r="E128">
        <f t="shared" si="10"/>
        <v>0.20010432641022974</v>
      </c>
      <c r="F128">
        <v>0.06</v>
      </c>
      <c r="G128">
        <f t="shared" si="13"/>
        <v>0.019629222278864197</v>
      </c>
      <c r="H128">
        <f t="shared" si="14"/>
        <v>0.4607999999999998</v>
      </c>
      <c r="I128" s="21">
        <f t="shared" si="15"/>
        <v>0.32918999999999987</v>
      </c>
      <c r="N128" s="5"/>
      <c r="O128" s="1"/>
      <c r="Q128" s="6"/>
      <c r="R128" s="6"/>
    </row>
    <row r="129" spans="1:18" ht="12">
      <c r="A129" s="5">
        <v>1945</v>
      </c>
      <c r="B129" s="4">
        <f>'Ark 1 Strålingsfaktorer'!M112</f>
        <v>0.581</v>
      </c>
      <c r="C129" s="6">
        <f t="shared" si="11"/>
        <v>-0.0037013885917150636</v>
      </c>
      <c r="D129">
        <f t="shared" si="12"/>
        <v>0.31321206145798025</v>
      </c>
      <c r="E129">
        <f aca="true" t="shared" si="16" ref="E129:E160">D129-$D$183</f>
        <v>0.21102083445131542</v>
      </c>
      <c r="F129">
        <v>-0.08</v>
      </c>
      <c r="G129">
        <f t="shared" si="13"/>
        <v>0.08469312608473994</v>
      </c>
      <c r="H129">
        <f t="shared" si="14"/>
        <v>0.5202</v>
      </c>
      <c r="I129" s="21">
        <f t="shared" si="15"/>
        <v>0.38859000000000005</v>
      </c>
      <c r="N129" s="5"/>
      <c r="O129" s="1"/>
      <c r="Q129" s="6"/>
      <c r="R129" s="6"/>
    </row>
    <row r="130" spans="1:18" ht="12">
      <c r="A130" s="5">
        <v>1946</v>
      </c>
      <c r="B130" s="4">
        <f>'Ark 1 Strålingsfaktorer'!M113</f>
        <v>0.629</v>
      </c>
      <c r="C130" s="6">
        <f aca="true" t="shared" si="17" ref="C130:C161">C129+$D$25*$D$28*(D129-C129)/(0.5*$D$27*($D$20+$D$21))</f>
        <v>-0.0035802469849178856</v>
      </c>
      <c r="D130">
        <f aca="true" t="shared" si="18" ref="D130:D161">D129+$D$25*(B130-$D$28*(D129-C129)/(0.5*($D$20+$D$21))-(D129/$D$19))/$D$26</f>
        <v>0.32614196601299283</v>
      </c>
      <c r="E130">
        <f t="shared" si="16"/>
        <v>0.223950739006328</v>
      </c>
      <c r="F130">
        <v>-0.08</v>
      </c>
      <c r="G130">
        <f t="shared" si="13"/>
        <v>0.09238605174249294</v>
      </c>
      <c r="H130">
        <f aca="true" t="shared" si="19" ref="H130:H161">$D$19*B129</f>
        <v>0.5229</v>
      </c>
      <c r="I130" s="21">
        <f t="shared" si="15"/>
        <v>0.3912900000000001</v>
      </c>
      <c r="N130" s="5"/>
      <c r="O130" s="1"/>
      <c r="Q130" s="6"/>
      <c r="R130" s="6"/>
    </row>
    <row r="131" spans="1:18" ht="12">
      <c r="A131" s="5">
        <v>1947</v>
      </c>
      <c r="B131" s="4">
        <f>'Ark 1 Strålingsfaktorer'!M114</f>
        <v>0.578</v>
      </c>
      <c r="C131" s="6">
        <f t="shared" si="17"/>
        <v>-0.0034542091702621023</v>
      </c>
      <c r="D131">
        <f t="shared" si="18"/>
        <v>0.33500547194382707</v>
      </c>
      <c r="E131">
        <f t="shared" si="16"/>
        <v>0.23281424493716224</v>
      </c>
      <c r="F131">
        <v>-0.08</v>
      </c>
      <c r="G131">
        <f t="shared" si="13"/>
        <v>0.09785275183560695</v>
      </c>
      <c r="H131">
        <f t="shared" si="19"/>
        <v>0.5661</v>
      </c>
      <c r="I131" s="21">
        <f t="shared" si="15"/>
        <v>0.4344900000000001</v>
      </c>
      <c r="N131" s="5"/>
      <c r="O131" s="1"/>
      <c r="Q131" s="6"/>
      <c r="R131" s="6"/>
    </row>
    <row r="132" spans="1:18" ht="12">
      <c r="A132" s="5">
        <v>1948</v>
      </c>
      <c r="B132" s="4">
        <f>'Ark 1 Strålingsfaktorer'!M115</f>
        <v>0.5389999999999999</v>
      </c>
      <c r="C132" s="6">
        <f t="shared" si="17"/>
        <v>-0.003324831418703146</v>
      </c>
      <c r="D132">
        <f t="shared" si="18"/>
        <v>0.34084037159064656</v>
      </c>
      <c r="E132">
        <f t="shared" si="16"/>
        <v>0.23864914458398173</v>
      </c>
      <c r="F132">
        <v>-0.09</v>
      </c>
      <c r="G132">
        <f t="shared" si="13"/>
        <v>0.10801026023578295</v>
      </c>
      <c r="H132">
        <f t="shared" si="19"/>
        <v>0.5202</v>
      </c>
      <c r="I132" s="21">
        <f t="shared" si="15"/>
        <v>0.38859000000000005</v>
      </c>
      <c r="N132" s="5"/>
      <c r="O132" s="1"/>
      <c r="Q132" s="6"/>
      <c r="R132" s="6"/>
    </row>
    <row r="133" spans="1:18" ht="12">
      <c r="A133" s="5">
        <v>1949</v>
      </c>
      <c r="B133" s="4">
        <f>'Ark 1 Strålingsfaktorer'!M116</f>
        <v>0.467</v>
      </c>
      <c r="C133" s="6">
        <f t="shared" si="17"/>
        <v>-0.0031932727054655354</v>
      </c>
      <c r="D133">
        <f t="shared" si="18"/>
        <v>0.34191122369063476</v>
      </c>
      <c r="E133">
        <f t="shared" si="16"/>
        <v>0.23971999668396993</v>
      </c>
      <c r="F133">
        <v>-0.19</v>
      </c>
      <c r="G133">
        <f t="shared" si="13"/>
        <v>0.18465927555007114</v>
      </c>
      <c r="H133">
        <f t="shared" si="19"/>
        <v>0.4850999999999999</v>
      </c>
      <c r="I133" s="21">
        <f t="shared" si="15"/>
        <v>0.35348999999999997</v>
      </c>
      <c r="N133" s="5"/>
      <c r="O133" s="1"/>
      <c r="Q133" s="6"/>
      <c r="R133" s="6"/>
    </row>
    <row r="134" spans="1:18" ht="12">
      <c r="A134" s="5">
        <v>1950</v>
      </c>
      <c r="B134" s="4">
        <f>'Ark 1 Strålingsfaktorer'!M117</f>
        <v>0.4429999999999999</v>
      </c>
      <c r="C134" s="6">
        <f t="shared" si="17"/>
        <v>-0.0030613549430613244</v>
      </c>
      <c r="D134">
        <f t="shared" si="18"/>
        <v>0.34146392588996394</v>
      </c>
      <c r="E134">
        <f t="shared" si="16"/>
        <v>0.2392726988832991</v>
      </c>
      <c r="F134">
        <v>-0.04</v>
      </c>
      <c r="G134">
        <f t="shared" si="13"/>
        <v>0.07799324034156184</v>
      </c>
      <c r="H134">
        <f t="shared" si="19"/>
        <v>0.4203</v>
      </c>
      <c r="I134" s="21">
        <f t="shared" si="15"/>
        <v>0.28869000000000006</v>
      </c>
      <c r="N134" s="5"/>
      <c r="O134" s="1"/>
      <c r="Q134" s="6"/>
      <c r="R134" s="6"/>
    </row>
    <row r="135" spans="1:18" ht="12">
      <c r="A135" s="5">
        <v>1951</v>
      </c>
      <c r="B135" s="4">
        <f>'Ark 1 Strålingsfaktorer'!M118</f>
        <v>0.3940000000000001</v>
      </c>
      <c r="C135" s="6">
        <f t="shared" si="17"/>
        <v>-0.002929658588438897</v>
      </c>
      <c r="D135">
        <f t="shared" si="18"/>
        <v>0.33812264024108024</v>
      </c>
      <c r="E135">
        <f t="shared" si="16"/>
        <v>0.2359314132344154</v>
      </c>
      <c r="F135">
        <v>0.02</v>
      </c>
      <c r="G135">
        <f t="shared" si="13"/>
        <v>0.04662637522141187</v>
      </c>
      <c r="H135">
        <f t="shared" si="19"/>
        <v>0.3986999999999999</v>
      </c>
      <c r="I135" s="21">
        <f t="shared" si="15"/>
        <v>0.26708999999999994</v>
      </c>
      <c r="N135" s="5"/>
      <c r="O135" s="1"/>
      <c r="Q135" s="6"/>
      <c r="R135" s="6"/>
    </row>
    <row r="136" spans="1:18" ht="12">
      <c r="A136" s="5">
        <v>1952</v>
      </c>
      <c r="B136" s="4">
        <f>'Ark 1 Strålingsfaktorer'!M119</f>
        <v>0.34499999999999975</v>
      </c>
      <c r="C136" s="6">
        <f t="shared" si="17"/>
        <v>-0.0027992897969735912</v>
      </c>
      <c r="D136">
        <f t="shared" si="18"/>
        <v>0.33211509246744325</v>
      </c>
      <c r="E136">
        <f t="shared" si="16"/>
        <v>0.22992386546077842</v>
      </c>
      <c r="F136">
        <v>0.1</v>
      </c>
      <c r="G136">
        <f t="shared" si="13"/>
        <v>0.01688021081627045</v>
      </c>
      <c r="H136">
        <f t="shared" si="19"/>
        <v>0.3546000000000001</v>
      </c>
      <c r="I136" s="21">
        <f t="shared" si="15"/>
        <v>0.22299000000000013</v>
      </c>
      <c r="N136" s="5"/>
      <c r="O136" s="1"/>
      <c r="Q136" s="6"/>
      <c r="R136" s="6"/>
    </row>
    <row r="137" spans="1:18" ht="12">
      <c r="A137" s="5">
        <v>1953</v>
      </c>
      <c r="B137" s="4">
        <f>'Ark 1 Strålingsfaktorer'!M120</f>
        <v>0.352</v>
      </c>
      <c r="C137" s="6">
        <f t="shared" si="17"/>
        <v>-0.0026712672520149165</v>
      </c>
      <c r="D137">
        <f t="shared" si="18"/>
        <v>0.32700056004714556</v>
      </c>
      <c r="E137">
        <f t="shared" si="16"/>
        <v>0.22480933304048073</v>
      </c>
      <c r="F137">
        <v>-0.15</v>
      </c>
      <c r="G137">
        <f t="shared" si="13"/>
        <v>0.14048203613424998</v>
      </c>
      <c r="H137">
        <f t="shared" si="19"/>
        <v>0.3104999999999998</v>
      </c>
      <c r="I137" s="21">
        <f t="shared" si="15"/>
        <v>0.17888999999999983</v>
      </c>
      <c r="N137" s="5"/>
      <c r="O137" s="1"/>
      <c r="Q137" s="6"/>
      <c r="R137" s="6"/>
    </row>
    <row r="138" spans="1:18" ht="12">
      <c r="A138" s="5">
        <v>1954</v>
      </c>
      <c r="B138" s="4">
        <f>'Ark 1 Strålingsfaktorer'!M121</f>
        <v>0.40700000000000003</v>
      </c>
      <c r="C138" s="6">
        <f t="shared" si="17"/>
        <v>-0.0025452486975215067</v>
      </c>
      <c r="D138">
        <f t="shared" si="18"/>
        <v>0.3255797299372076</v>
      </c>
      <c r="E138">
        <f t="shared" si="16"/>
        <v>0.22338850293054274</v>
      </c>
      <c r="F138">
        <v>-0.16</v>
      </c>
      <c r="G138">
        <f t="shared" si="13"/>
        <v>0.14698674417932275</v>
      </c>
      <c r="H138">
        <f t="shared" si="19"/>
        <v>0.31679999999999997</v>
      </c>
      <c r="I138" s="21">
        <f t="shared" si="15"/>
        <v>0.18519000000000002</v>
      </c>
      <c r="N138" s="5"/>
      <c r="O138" s="1"/>
      <c r="Q138" s="6"/>
      <c r="R138" s="6"/>
    </row>
    <row r="139" spans="1:18" ht="12">
      <c r="A139" s="5">
        <v>1955</v>
      </c>
      <c r="B139" s="4">
        <f>'Ark 1 Strålingsfaktorer'!M122</f>
        <v>0.508</v>
      </c>
      <c r="C139" s="6">
        <f t="shared" si="17"/>
        <v>-0.002419821432961206</v>
      </c>
      <c r="D139">
        <f t="shared" si="18"/>
        <v>0.3303132822470015</v>
      </c>
      <c r="E139">
        <f t="shared" si="16"/>
        <v>0.22812205524033669</v>
      </c>
      <c r="F139">
        <v>-0.25</v>
      </c>
      <c r="G139">
        <f t="shared" si="13"/>
        <v>0.22860069970724356</v>
      </c>
      <c r="H139">
        <f t="shared" si="19"/>
        <v>0.3663</v>
      </c>
      <c r="I139" s="21">
        <f t="shared" si="15"/>
        <v>0.23469000000000007</v>
      </c>
      <c r="N139" s="5"/>
      <c r="O139" s="1"/>
      <c r="Q139" s="6"/>
      <c r="R139" s="6"/>
    </row>
    <row r="140" spans="1:18" ht="12">
      <c r="A140" s="5">
        <v>1956</v>
      </c>
      <c r="B140" s="4">
        <f>'Ark 1 Strålingsfaktorer'!M123</f>
        <v>0.5549999999999999</v>
      </c>
      <c r="C140" s="6">
        <f t="shared" si="17"/>
        <v>-0.0022926326916563418</v>
      </c>
      <c r="D140">
        <f t="shared" si="18"/>
        <v>0.3374870596709359</v>
      </c>
      <c r="E140">
        <f t="shared" si="16"/>
        <v>0.23529583266427107</v>
      </c>
      <c r="F140">
        <v>0.05</v>
      </c>
      <c r="G140">
        <f t="shared" si="13"/>
        <v>0.03433454560274555</v>
      </c>
      <c r="H140">
        <f t="shared" si="19"/>
        <v>0.4572</v>
      </c>
      <c r="I140" s="21">
        <f t="shared" si="15"/>
        <v>0.32559000000000005</v>
      </c>
      <c r="N140" s="5"/>
      <c r="O140" s="1"/>
      <c r="Q140" s="6"/>
      <c r="R140" s="6"/>
    </row>
    <row r="141" spans="1:18" ht="12">
      <c r="A141" s="5">
        <v>1957</v>
      </c>
      <c r="B141" s="4">
        <f>'Ark 1 Strålingsfaktorer'!M124</f>
        <v>0.5340000000000001</v>
      </c>
      <c r="C141" s="6">
        <f t="shared" si="17"/>
        <v>-0.002162750359797594</v>
      </c>
      <c r="D141">
        <f t="shared" si="18"/>
        <v>0.3428418301327844</v>
      </c>
      <c r="E141">
        <f t="shared" si="16"/>
        <v>0.24065060312611958</v>
      </c>
      <c r="F141">
        <v>0.12</v>
      </c>
      <c r="G141">
        <f t="shared" si="13"/>
        <v>0.014556568034696417</v>
      </c>
      <c r="H141">
        <f t="shared" si="19"/>
        <v>0.49949999999999994</v>
      </c>
      <c r="I141" s="21">
        <f t="shared" si="15"/>
        <v>0.36789</v>
      </c>
      <c r="N141" s="5"/>
      <c r="O141" s="1"/>
      <c r="Q141" s="6"/>
      <c r="R141" s="6"/>
    </row>
    <row r="142" spans="1:18" ht="12">
      <c r="A142" s="5">
        <v>1958</v>
      </c>
      <c r="B142" s="4">
        <f>'Ark 1 Strålingsfaktorer'!M125</f>
        <v>0.4340000000000001</v>
      </c>
      <c r="C142" s="6">
        <f t="shared" si="17"/>
        <v>-0.0020308707907016658</v>
      </c>
      <c r="D142">
        <f t="shared" si="18"/>
        <v>0.34179559814105515</v>
      </c>
      <c r="E142">
        <f t="shared" si="16"/>
        <v>0.23960437113439031</v>
      </c>
      <c r="F142">
        <v>0.04</v>
      </c>
      <c r="G142">
        <f t="shared" si="13"/>
        <v>0.039841904975955425</v>
      </c>
      <c r="H142">
        <f t="shared" si="19"/>
        <v>0.48060000000000014</v>
      </c>
      <c r="I142" s="21">
        <f t="shared" si="15"/>
        <v>0.3489900000000002</v>
      </c>
      <c r="N142" s="5"/>
      <c r="O142" s="1"/>
      <c r="Q142" s="6"/>
      <c r="R142" s="6"/>
    </row>
    <row r="143" spans="1:18" ht="12">
      <c r="A143" s="5">
        <v>1959</v>
      </c>
      <c r="B143" s="4">
        <f>'Ark 1 Strålingsfaktorer'!M126</f>
        <v>0.3579999999999999</v>
      </c>
      <c r="C143" s="6">
        <f t="shared" si="17"/>
        <v>-0.0018994415601049155</v>
      </c>
      <c r="D143">
        <f t="shared" si="18"/>
        <v>0.3362875777759704</v>
      </c>
      <c r="E143">
        <f t="shared" si="16"/>
        <v>0.23409635076930557</v>
      </c>
      <c r="F143">
        <v>0</v>
      </c>
      <c r="G143">
        <f t="shared" si="13"/>
        <v>0.05480110144350575</v>
      </c>
      <c r="H143">
        <f t="shared" si="19"/>
        <v>0.3906000000000001</v>
      </c>
      <c r="I143" s="21">
        <f t="shared" si="15"/>
        <v>0.25899000000000016</v>
      </c>
      <c r="N143" s="5"/>
      <c r="O143" s="1"/>
      <c r="Q143" s="6"/>
      <c r="R143" s="6"/>
    </row>
    <row r="144" spans="1:18" ht="12">
      <c r="A144" s="5">
        <v>1960</v>
      </c>
      <c r="B144" s="4">
        <f>'Ark 1 Strålingsfaktorer'!M127</f>
        <v>0.2389999999999999</v>
      </c>
      <c r="C144" s="6">
        <f t="shared" si="17"/>
        <v>-0.0017701680347499765</v>
      </c>
      <c r="D144">
        <f t="shared" si="18"/>
        <v>0.3240969364387328</v>
      </c>
      <c r="E144">
        <f t="shared" si="16"/>
        <v>0.22190570943206794</v>
      </c>
      <c r="F144">
        <v>0.03</v>
      </c>
      <c r="G144">
        <f t="shared" si="13"/>
        <v>0.036827801312625294</v>
      </c>
      <c r="H144">
        <f t="shared" si="19"/>
        <v>0.3221999999999999</v>
      </c>
      <c r="I144" s="21">
        <f t="shared" si="15"/>
        <v>0.19058999999999993</v>
      </c>
      <c r="N144" s="5"/>
      <c r="O144" s="1"/>
      <c r="Q144" s="6"/>
      <c r="R144" s="6"/>
    </row>
    <row r="145" spans="1:18" ht="12">
      <c r="A145" s="5">
        <v>1961</v>
      </c>
      <c r="B145" s="4">
        <f>'Ark 1 Strålingsfaktorer'!M128</f>
        <v>-0.263</v>
      </c>
      <c r="C145" s="6">
        <f t="shared" si="17"/>
        <v>-0.0016456038528508765</v>
      </c>
      <c r="D145">
        <f t="shared" si="18"/>
        <v>0.28284141907540455</v>
      </c>
      <c r="E145">
        <f t="shared" si="16"/>
        <v>0.18065019206873972</v>
      </c>
      <c r="F145">
        <v>0.04</v>
      </c>
      <c r="G145">
        <f t="shared" si="13"/>
        <v>0.019782476528973372</v>
      </c>
      <c r="H145">
        <f t="shared" si="19"/>
        <v>0.21509999999999993</v>
      </c>
      <c r="I145" s="21">
        <f t="shared" si="15"/>
        <v>0.08348999999999998</v>
      </c>
      <c r="N145" s="5"/>
      <c r="O145" s="1"/>
      <c r="Q145" s="6"/>
      <c r="R145" s="6"/>
    </row>
    <row r="146" spans="1:18" ht="12">
      <c r="A146" s="5">
        <v>1962</v>
      </c>
      <c r="B146" s="4">
        <f>'Ark 1 Strålingsfaktorer'!M129</f>
        <v>-0.93</v>
      </c>
      <c r="C146" s="6">
        <f t="shared" si="17"/>
        <v>-0.0015368573952137194</v>
      </c>
      <c r="D146">
        <f t="shared" si="18"/>
        <v>0.20493906998549222</v>
      </c>
      <c r="E146">
        <f t="shared" si="16"/>
        <v>0.1027478429788274</v>
      </c>
      <c r="F146">
        <v>0.07</v>
      </c>
      <c r="G146">
        <f t="shared" si="13"/>
        <v>0.0010724212197659347</v>
      </c>
      <c r="H146">
        <f t="shared" si="19"/>
        <v>-0.23670000000000002</v>
      </c>
      <c r="I146" s="21">
        <f t="shared" si="15"/>
        <v>-0.36830999999999997</v>
      </c>
      <c r="N146" s="5"/>
      <c r="O146" s="1"/>
      <c r="Q146" s="6"/>
      <c r="R146" s="6"/>
    </row>
    <row r="147" spans="1:18" ht="12">
      <c r="A147" s="5">
        <v>1963</v>
      </c>
      <c r="B147" s="4">
        <f>'Ark 1 Strålingsfaktorer'!M130</f>
        <v>-1.141</v>
      </c>
      <c r="C147" s="6">
        <f t="shared" si="17"/>
        <v>-0.001457931033445502</v>
      </c>
      <c r="D147">
        <f t="shared" si="18"/>
        <v>0.12054781993704268</v>
      </c>
      <c r="E147">
        <f t="shared" si="16"/>
        <v>0.018356592930377863</v>
      </c>
      <c r="F147">
        <v>-0.22</v>
      </c>
      <c r="G147">
        <f t="shared" si="13"/>
        <v>0.056813865393377856</v>
      </c>
      <c r="H147">
        <f t="shared" si="19"/>
        <v>-0.8370000000000001</v>
      </c>
      <c r="I147" s="21">
        <f t="shared" si="15"/>
        <v>-0.96861</v>
      </c>
      <c r="N147" s="5"/>
      <c r="O147" s="1"/>
      <c r="Q147" s="6"/>
      <c r="R147" s="6"/>
    </row>
    <row r="148" spans="1:18" ht="12">
      <c r="A148" s="5">
        <v>1964</v>
      </c>
      <c r="B148" s="4">
        <f>'Ark 1 Strålingsfaktorer'!M131</f>
        <v>-0.8660000000000003</v>
      </c>
      <c r="C148" s="6">
        <f t="shared" si="17"/>
        <v>-0.0014112937805654375</v>
      </c>
      <c r="D148">
        <f t="shared" si="18"/>
        <v>0.05924666234351696</v>
      </c>
      <c r="E148">
        <f t="shared" si="16"/>
        <v>-0.042944564663147854</v>
      </c>
      <c r="F148">
        <v>-0.16</v>
      </c>
      <c r="G148">
        <f t="shared" si="13"/>
        <v>0.013701974941899973</v>
      </c>
      <c r="H148">
        <f t="shared" si="19"/>
        <v>-1.0269000000000001</v>
      </c>
      <c r="I148" s="21">
        <f t="shared" si="15"/>
        <v>-1.1585100000000002</v>
      </c>
      <c r="N148" s="5"/>
      <c r="O148" s="1"/>
      <c r="Q148" s="6"/>
      <c r="R148" s="6"/>
    </row>
    <row r="149" spans="1:18" ht="12">
      <c r="A149" s="5">
        <v>1965</v>
      </c>
      <c r="B149" s="4">
        <f>'Ark 1 Strålingsfaktorer'!M132</f>
        <v>-0.2530000000000002</v>
      </c>
      <c r="C149" s="6">
        <f t="shared" si="17"/>
        <v>-0.0013881070011190245</v>
      </c>
      <c r="D149">
        <f t="shared" si="18"/>
        <v>0.0394347735026697</v>
      </c>
      <c r="E149">
        <f t="shared" si="16"/>
        <v>-0.06275645350399511</v>
      </c>
      <c r="F149">
        <v>-0.06</v>
      </c>
      <c r="G149">
        <f t="shared" si="13"/>
        <v>7.59803591968695E-06</v>
      </c>
      <c r="H149">
        <f t="shared" si="19"/>
        <v>-0.7794000000000003</v>
      </c>
      <c r="I149" s="21">
        <f t="shared" si="15"/>
        <v>-0.9110100000000003</v>
      </c>
      <c r="N149" s="5"/>
      <c r="O149" s="1"/>
      <c r="Q149" s="6"/>
      <c r="R149" s="6"/>
    </row>
    <row r="150" spans="1:18" ht="12">
      <c r="A150" s="5">
        <v>1966</v>
      </c>
      <c r="B150" s="4">
        <f>'Ark 1 Strålingsfaktorer'!M133</f>
        <v>-0.24100000000000005</v>
      </c>
      <c r="C150" s="6">
        <f t="shared" si="17"/>
        <v>-0.0013725022694879036</v>
      </c>
      <c r="D150">
        <f t="shared" si="18"/>
        <v>0.021899916232657708</v>
      </c>
      <c r="E150">
        <f t="shared" si="16"/>
        <v>-0.08029131077400711</v>
      </c>
      <c r="F150">
        <v>-0.06</v>
      </c>
      <c r="G150">
        <f t="shared" si="13"/>
        <v>0.00041173729292733724</v>
      </c>
      <c r="H150">
        <f t="shared" si="19"/>
        <v>-0.2277000000000002</v>
      </c>
      <c r="I150" s="21">
        <f t="shared" si="15"/>
        <v>-0.35931000000000013</v>
      </c>
      <c r="N150" s="5"/>
      <c r="O150" s="1"/>
      <c r="Q150" s="6"/>
      <c r="R150" s="6"/>
    </row>
    <row r="151" spans="1:18" ht="12">
      <c r="A151" s="5">
        <v>1967</v>
      </c>
      <c r="B151" s="4">
        <f>'Ark 1 Strålingsfaktorer'!M134</f>
        <v>-0.38</v>
      </c>
      <c r="C151" s="6">
        <f t="shared" si="17"/>
        <v>-0.001363606281731738</v>
      </c>
      <c r="D151">
        <f t="shared" si="18"/>
        <v>-0.002568829467132435</v>
      </c>
      <c r="E151">
        <f t="shared" si="16"/>
        <v>-0.10476005647379726</v>
      </c>
      <c r="F151">
        <v>-0.09</v>
      </c>
      <c r="G151">
        <f t="shared" si="13"/>
        <v>0.00021785926710968438</v>
      </c>
      <c r="H151">
        <f t="shared" si="19"/>
        <v>-0.21690000000000004</v>
      </c>
      <c r="I151" s="21">
        <f t="shared" si="15"/>
        <v>-0.34851</v>
      </c>
      <c r="N151" s="5"/>
      <c r="O151" s="1"/>
      <c r="Q151" s="6"/>
      <c r="R151" s="6"/>
    </row>
    <row r="152" spans="1:18" ht="12">
      <c r="A152" s="5">
        <v>1968</v>
      </c>
      <c r="B152" s="4">
        <f>'Ark 1 Strålingsfaktorer'!M135</f>
        <v>-0.3869999999999999</v>
      </c>
      <c r="C152" s="6">
        <f t="shared" si="17"/>
        <v>-0.0013640669837726447</v>
      </c>
      <c r="D152">
        <f t="shared" si="18"/>
        <v>-0.025530701919740304</v>
      </c>
      <c r="E152">
        <f t="shared" si="16"/>
        <v>-0.12772192892640513</v>
      </c>
      <c r="F152">
        <v>0.03</v>
      </c>
      <c r="G152">
        <f t="shared" si="13"/>
        <v>0.02487620686426599</v>
      </c>
      <c r="H152">
        <f t="shared" si="19"/>
        <v>-0.342</v>
      </c>
      <c r="I152" s="21">
        <f t="shared" si="15"/>
        <v>-0.47361</v>
      </c>
      <c r="N152" s="5"/>
      <c r="O152" s="1"/>
      <c r="Q152" s="6"/>
      <c r="R152" s="6"/>
    </row>
    <row r="153" spans="1:18" ht="12">
      <c r="A153" s="5">
        <v>1969</v>
      </c>
      <c r="B153" s="4">
        <f>'Ark 1 Strålingsfaktorer'!M136</f>
        <v>-0.09799999999999986</v>
      </c>
      <c r="C153" s="6">
        <f t="shared" si="17"/>
        <v>-0.001373304789825259</v>
      </c>
      <c r="D153">
        <f t="shared" si="18"/>
        <v>-0.029399970655657966</v>
      </c>
      <c r="E153">
        <f t="shared" si="16"/>
        <v>-0.13159119766232277</v>
      </c>
      <c r="F153">
        <v>-0.03</v>
      </c>
      <c r="G153">
        <f t="shared" si="13"/>
        <v>0.010320771442465137</v>
      </c>
      <c r="H153">
        <f t="shared" si="19"/>
        <v>-0.34829999999999994</v>
      </c>
      <c r="I153" s="21">
        <f t="shared" si="15"/>
        <v>-0.4799099999999999</v>
      </c>
      <c r="N153" s="5"/>
      <c r="O153" s="1"/>
      <c r="Q153" s="6"/>
      <c r="R153" s="6"/>
    </row>
    <row r="154" spans="1:18" ht="12">
      <c r="A154" s="5">
        <v>1970</v>
      </c>
      <c r="B154" s="4">
        <f>'Ark 1 Strålingsfaktorer'!M137</f>
        <v>0.25400000000000006</v>
      </c>
      <c r="C154" s="6">
        <f t="shared" si="17"/>
        <v>-0.001384018110246409</v>
      </c>
      <c r="D154">
        <f t="shared" si="18"/>
        <v>-0.011910972810385508</v>
      </c>
      <c r="E154">
        <f t="shared" si="16"/>
        <v>-0.11410219981705033</v>
      </c>
      <c r="F154">
        <v>-0.19</v>
      </c>
      <c r="G154">
        <f t="shared" si="13"/>
        <v>0.005760476072610955</v>
      </c>
      <c r="H154">
        <f t="shared" si="19"/>
        <v>-0.08819999999999988</v>
      </c>
      <c r="I154" s="21">
        <f t="shared" si="15"/>
        <v>-0.21980999999999984</v>
      </c>
      <c r="N154" s="5"/>
      <c r="O154" s="1"/>
      <c r="Q154" s="6"/>
      <c r="R154" s="6"/>
    </row>
    <row r="155" spans="1:18" ht="12">
      <c r="A155" s="5">
        <v>1971</v>
      </c>
      <c r="B155" s="4">
        <f>'Ark 1 Strålingsfaktorer'!M138</f>
        <v>0.3969999999999999</v>
      </c>
      <c r="C155" s="6">
        <f t="shared" si="17"/>
        <v>-0.0013880420865303314</v>
      </c>
      <c r="D155">
        <f t="shared" si="18"/>
        <v>0.012754830916761464</v>
      </c>
      <c r="E155">
        <f t="shared" si="16"/>
        <v>-0.08943639608990335</v>
      </c>
      <c r="F155">
        <v>-0.06</v>
      </c>
      <c r="G155">
        <f t="shared" si="13"/>
        <v>0.0008665014147616774</v>
      </c>
      <c r="H155">
        <f t="shared" si="19"/>
        <v>0.22860000000000005</v>
      </c>
      <c r="I155" s="21">
        <f t="shared" si="15"/>
        <v>0.0969900000000001</v>
      </c>
      <c r="N155" s="5"/>
      <c r="O155" s="1"/>
      <c r="Q155" s="6"/>
      <c r="R155" s="6"/>
    </row>
    <row r="156" spans="1:18" ht="12">
      <c r="A156" s="5">
        <v>1972</v>
      </c>
      <c r="B156" s="4">
        <f>'Ark 1 Strålingsfaktorer'!M139</f>
        <v>0.2999999999999998</v>
      </c>
      <c r="C156" s="6">
        <f t="shared" si="17"/>
        <v>-0.0013826359090390369</v>
      </c>
      <c r="D156">
        <f t="shared" si="18"/>
        <v>0.029677842198019975</v>
      </c>
      <c r="E156">
        <f t="shared" si="16"/>
        <v>-0.07251338480864485</v>
      </c>
      <c r="F156">
        <v>0.09</v>
      </c>
      <c r="G156">
        <f t="shared" si="13"/>
        <v>0.026410600241962682</v>
      </c>
      <c r="H156">
        <f t="shared" si="19"/>
        <v>0.35729999999999995</v>
      </c>
      <c r="I156" s="21">
        <f t="shared" si="15"/>
        <v>0.22569</v>
      </c>
      <c r="N156" s="5"/>
      <c r="O156" s="1"/>
      <c r="Q156" s="6"/>
      <c r="R156" s="6"/>
    </row>
    <row r="157" spans="1:18" ht="12">
      <c r="A157" s="5">
        <v>1973</v>
      </c>
      <c r="B157" s="4">
        <f>'Ark 1 Strålingsfaktorer'!M140</f>
        <v>0.14699999999999996</v>
      </c>
      <c r="C157" s="6">
        <f t="shared" si="17"/>
        <v>-0.0013707629000986221</v>
      </c>
      <c r="D157">
        <f t="shared" si="18"/>
        <v>0.036117973070544776</v>
      </c>
      <c r="E157">
        <f t="shared" si="16"/>
        <v>-0.06607325393612004</v>
      </c>
      <c r="F157">
        <v>-0.18</v>
      </c>
      <c r="G157">
        <f t="shared" si="13"/>
        <v>0.012979303468703787</v>
      </c>
      <c r="H157">
        <f t="shared" si="19"/>
        <v>0.26999999999999985</v>
      </c>
      <c r="I157" s="21">
        <f t="shared" si="15"/>
        <v>0.1383899999999999</v>
      </c>
      <c r="N157" s="5"/>
      <c r="O157" s="1"/>
      <c r="Q157" s="6"/>
      <c r="R157" s="6"/>
    </row>
    <row r="158" spans="1:18" ht="12">
      <c r="A158" s="5">
        <v>1974</v>
      </c>
      <c r="B158" s="4">
        <f>'Ark 1 Strålingsfaktorer'!M141</f>
        <v>0.21199999999999974</v>
      </c>
      <c r="C158" s="6">
        <f t="shared" si="17"/>
        <v>-0.0013564326603704984</v>
      </c>
      <c r="D158">
        <f t="shared" si="18"/>
        <v>0.04593926926573719</v>
      </c>
      <c r="E158">
        <f t="shared" si="16"/>
        <v>-0.05625195774092763</v>
      </c>
      <c r="F158">
        <v>-0.11</v>
      </c>
      <c r="G158">
        <f t="shared" si="13"/>
        <v>0.0028888520466830293</v>
      </c>
      <c r="H158">
        <f t="shared" si="19"/>
        <v>0.13229999999999997</v>
      </c>
      <c r="I158" s="21">
        <f t="shared" si="15"/>
        <v>0.0006900000000000239</v>
      </c>
      <c r="K158" s="4"/>
      <c r="N158" s="5"/>
      <c r="O158" s="1"/>
      <c r="Q158" s="6"/>
      <c r="R158" s="6"/>
    </row>
    <row r="159" spans="1:18" ht="12">
      <c r="A159" s="5">
        <v>1975</v>
      </c>
      <c r="B159" s="4">
        <f>'Ark 1 Strålingsfaktorer'!M142</f>
        <v>0.33599999999999985</v>
      </c>
      <c r="C159" s="6">
        <f t="shared" si="17"/>
        <v>-0.0013383536633287804</v>
      </c>
      <c r="D159">
        <f t="shared" si="18"/>
        <v>0.062404618088573977</v>
      </c>
      <c r="E159">
        <f t="shared" si="16"/>
        <v>-0.03978660891809084</v>
      </c>
      <c r="F159">
        <v>-0.22</v>
      </c>
      <c r="G159">
        <f t="shared" si="13"/>
        <v>0.03247686632524113</v>
      </c>
      <c r="H159">
        <f t="shared" si="19"/>
        <v>0.19079999999999978</v>
      </c>
      <c r="I159" s="21">
        <f t="shared" si="15"/>
        <v>0.059189999999999826</v>
      </c>
      <c r="K159" s="4"/>
      <c r="N159" s="5"/>
      <c r="O159" s="1"/>
      <c r="Q159" s="6"/>
      <c r="R159" s="6"/>
    </row>
    <row r="160" spans="1:18" ht="12">
      <c r="A160" s="5">
        <v>1976</v>
      </c>
      <c r="B160" s="4">
        <f>'Ark 1 Strålingsfaktorer'!M143</f>
        <v>0.5300000000000002</v>
      </c>
      <c r="C160" s="6">
        <f t="shared" si="17"/>
        <v>-0.0013139876226358348</v>
      </c>
      <c r="D160">
        <f t="shared" si="18"/>
        <v>0.08917810001101115</v>
      </c>
      <c r="E160">
        <f t="shared" si="16"/>
        <v>-0.01301312699565367</v>
      </c>
      <c r="F160">
        <v>0.06</v>
      </c>
      <c r="G160">
        <f t="shared" si="13"/>
        <v>0.005330916713683451</v>
      </c>
      <c r="H160">
        <f t="shared" si="19"/>
        <v>0.3023999999999999</v>
      </c>
      <c r="I160" s="21">
        <f t="shared" si="15"/>
        <v>0.17078999999999994</v>
      </c>
      <c r="K160" s="4"/>
      <c r="N160" s="5"/>
      <c r="O160" s="1"/>
      <c r="Q160" s="6"/>
      <c r="R160" s="6"/>
    </row>
    <row r="161" spans="1:18" ht="12">
      <c r="A161" s="5">
        <v>1977</v>
      </c>
      <c r="B161" s="4">
        <f>'Ark 1 Strålingsfaktorer'!M144</f>
        <v>0.6559999999999998</v>
      </c>
      <c r="C161" s="6">
        <f t="shared" si="17"/>
        <v>-0.0012793966108102022</v>
      </c>
      <c r="D161">
        <f t="shared" si="18"/>
        <v>0.12138141119942666</v>
      </c>
      <c r="E161">
        <f aca="true" t="shared" si="20" ref="E161:E182">D161-$D$183</f>
        <v>0.019190184192761847</v>
      </c>
      <c r="F161">
        <v>-0.04</v>
      </c>
      <c r="G161">
        <f t="shared" si="13"/>
        <v>0.0035034779047730747</v>
      </c>
      <c r="H161">
        <f t="shared" si="19"/>
        <v>0.47700000000000026</v>
      </c>
      <c r="I161" s="21">
        <f t="shared" si="15"/>
        <v>0.3453900000000003</v>
      </c>
      <c r="K161" s="4"/>
      <c r="N161" s="5"/>
      <c r="O161" s="1"/>
      <c r="Q161" s="6"/>
      <c r="R161" s="6"/>
    </row>
    <row r="162" spans="1:18" ht="12">
      <c r="A162" s="5">
        <v>1978</v>
      </c>
      <c r="B162" s="4">
        <f>'Ark 1 Strålingsfaktorer'!M145</f>
        <v>0.7570000000000001</v>
      </c>
      <c r="C162" s="6">
        <f aca="true" t="shared" si="21" ref="C162:C182">C161+$D$25*$D$28*(D161-C161)/(0.5*$D$27*($D$20+$D$21))</f>
        <v>-0.0012325089594756129</v>
      </c>
      <c r="D162">
        <f aca="true" t="shared" si="22" ref="D162:D182">D161+$D$25*(B162-$D$28*(D161-C161)/(0.5*($D$20+$D$21))-(D161/$D$19))/$D$26</f>
        <v>0.15709209663945492</v>
      </c>
      <c r="E162">
        <f t="shared" si="20"/>
        <v>0.0549008696327901</v>
      </c>
      <c r="F162">
        <v>0.06</v>
      </c>
      <c r="G162">
        <f aca="true" t="shared" si="23" ref="G162:G182">(E162-F162)^2</f>
        <v>2.6001130501802118E-05</v>
      </c>
      <c r="H162">
        <f aca="true" t="shared" si="24" ref="H162:H183">$D$19*B161</f>
        <v>0.5903999999999998</v>
      </c>
      <c r="I162" s="21">
        <f t="shared" si="15"/>
        <v>0.45878999999999986</v>
      </c>
      <c r="K162" s="4"/>
      <c r="N162" s="5"/>
      <c r="O162" s="1"/>
      <c r="Q162" s="6"/>
      <c r="R162" s="6"/>
    </row>
    <row r="163" spans="1:18" ht="12">
      <c r="A163" s="5">
        <v>1979</v>
      </c>
      <c r="B163" s="4">
        <f>'Ark 1 Strålingsfaktorer'!M146</f>
        <v>0.8419999999999997</v>
      </c>
      <c r="C163" s="6">
        <f t="shared" si="21"/>
        <v>-0.0011719886593281235</v>
      </c>
      <c r="D163">
        <f t="shared" si="22"/>
        <v>0.19507731509306336</v>
      </c>
      <c r="E163">
        <f t="shared" si="20"/>
        <v>0.09288608808639855</v>
      </c>
      <c r="F163">
        <v>0.1</v>
      </c>
      <c r="G163">
        <f t="shared" si="23"/>
        <v>5.060774271448077E-05</v>
      </c>
      <c r="H163">
        <f t="shared" si="24"/>
        <v>0.6813000000000001</v>
      </c>
      <c r="I163" s="21">
        <f aca="true" t="shared" si="25" ref="I163:I183">H163-$H$184</f>
        <v>0.5496900000000002</v>
      </c>
      <c r="K163" s="4"/>
      <c r="N163" s="5"/>
      <c r="O163" s="1"/>
      <c r="Q163" s="6"/>
      <c r="R163" s="6"/>
    </row>
    <row r="164" spans="1:18" ht="12">
      <c r="A164" s="5">
        <v>1980</v>
      </c>
      <c r="B164" s="4">
        <f>'Ark 1 Strålingsfaktorer'!M147</f>
        <v>0.44799999999999984</v>
      </c>
      <c r="C164" s="6">
        <f t="shared" si="21"/>
        <v>-0.001096971470926482</v>
      </c>
      <c r="D164">
        <f t="shared" si="22"/>
        <v>0.20650819015503882</v>
      </c>
      <c r="E164">
        <f t="shared" si="20"/>
        <v>0.104316963148374</v>
      </c>
      <c r="F164">
        <v>0.14</v>
      </c>
      <c r="G164">
        <f t="shared" si="23"/>
        <v>0.0012732791189544997</v>
      </c>
      <c r="H164">
        <f t="shared" si="24"/>
        <v>0.7577999999999998</v>
      </c>
      <c r="I164" s="21">
        <f t="shared" si="25"/>
        <v>0.6261899999999998</v>
      </c>
      <c r="K164" s="4"/>
      <c r="N164" s="5"/>
      <c r="O164" s="1"/>
      <c r="Q164" s="6"/>
      <c r="R164" s="6"/>
    </row>
    <row r="165" spans="1:18" ht="12">
      <c r="A165" s="5">
        <v>1981</v>
      </c>
      <c r="B165" s="4">
        <f>'Ark 1 Strålingsfaktorer'!M148</f>
        <v>-0.14300000000000002</v>
      </c>
      <c r="C165" s="6">
        <f t="shared" si="21"/>
        <v>-0.0010176134542351312</v>
      </c>
      <c r="D165">
        <f t="shared" si="22"/>
        <v>0.18169145532213407</v>
      </c>
      <c r="E165">
        <f t="shared" si="20"/>
        <v>0.07950022831546925</v>
      </c>
      <c r="F165">
        <v>0.06</v>
      </c>
      <c r="G165">
        <f t="shared" si="23"/>
        <v>0.00038025890435542894</v>
      </c>
      <c r="H165">
        <f t="shared" si="24"/>
        <v>0.4031999999999999</v>
      </c>
      <c r="I165" s="21">
        <f t="shared" si="25"/>
        <v>0.27158999999999994</v>
      </c>
      <c r="K165" s="4"/>
      <c r="N165" s="5"/>
      <c r="O165" s="1"/>
      <c r="Q165" s="6"/>
      <c r="R165" s="6"/>
    </row>
    <row r="166" spans="1:18" ht="12">
      <c r="A166" s="5">
        <v>1982</v>
      </c>
      <c r="B166" s="4">
        <f>'Ark 1 Strålingsfaktorer'!M149</f>
        <v>-0.24800000000000022</v>
      </c>
      <c r="C166" s="6">
        <f t="shared" si="21"/>
        <v>-0.0009477720821995969</v>
      </c>
      <c r="D166">
        <f t="shared" si="22"/>
        <v>0.15254824010455015</v>
      </c>
      <c r="E166">
        <f t="shared" si="20"/>
        <v>0.05035701309788533</v>
      </c>
      <c r="F166">
        <v>0.24</v>
      </c>
      <c r="G166">
        <f t="shared" si="23"/>
        <v>0.03596446248115564</v>
      </c>
      <c r="H166">
        <f t="shared" si="24"/>
        <v>-0.1287</v>
      </c>
      <c r="I166" s="21">
        <f t="shared" si="25"/>
        <v>-0.26030999999999993</v>
      </c>
      <c r="K166" s="4"/>
      <c r="N166" s="5"/>
      <c r="O166" s="1"/>
      <c r="Q166" s="6"/>
      <c r="R166" s="6"/>
    </row>
    <row r="167" spans="1:18" ht="12">
      <c r="A167" s="5">
        <v>1983</v>
      </c>
      <c r="B167" s="4">
        <f>'Ark 1 Strålingsfaktorer'!M150</f>
        <v>0.06800000000000006</v>
      </c>
      <c r="C167" s="6">
        <f t="shared" si="21"/>
        <v>-0.0008890975338320655</v>
      </c>
      <c r="D167">
        <f t="shared" si="22"/>
        <v>0.14459982983746542</v>
      </c>
      <c r="E167">
        <f t="shared" si="20"/>
        <v>0.0424086028308006</v>
      </c>
      <c r="F167">
        <v>0.02</v>
      </c>
      <c r="G167">
        <f t="shared" si="23"/>
        <v>0.0005021454808285645</v>
      </c>
      <c r="H167">
        <f t="shared" si="24"/>
        <v>-0.2232000000000002</v>
      </c>
      <c r="I167" s="21">
        <f t="shared" si="25"/>
        <v>-0.3548100000000002</v>
      </c>
      <c r="K167" s="4"/>
      <c r="N167" s="5"/>
      <c r="O167" s="1"/>
      <c r="Q167" s="6"/>
      <c r="R167" s="6"/>
    </row>
    <row r="168" spans="1:18" ht="12">
      <c r="A168" s="5">
        <v>1984</v>
      </c>
      <c r="B168" s="4">
        <f>'Ark 1 Strålingsfaktorer'!M151</f>
        <v>0.5090000000000001</v>
      </c>
      <c r="C168" s="6">
        <f t="shared" si="21"/>
        <v>-0.0008334837300310808</v>
      </c>
      <c r="D168">
        <f t="shared" si="22"/>
        <v>0.16365479401909652</v>
      </c>
      <c r="E168">
        <f t="shared" si="20"/>
        <v>0.061463567012431705</v>
      </c>
      <c r="F168">
        <v>0</v>
      </c>
      <c r="G168">
        <f t="shared" si="23"/>
        <v>0.003777770069891683</v>
      </c>
      <c r="H168">
        <f t="shared" si="24"/>
        <v>0.06120000000000005</v>
      </c>
      <c r="I168" s="21">
        <f t="shared" si="25"/>
        <v>-0.07040999999999989</v>
      </c>
      <c r="K168" s="4"/>
      <c r="N168" s="5"/>
      <c r="O168" s="1"/>
      <c r="Q168" s="6"/>
      <c r="R168" s="6"/>
    </row>
    <row r="169" spans="1:18" ht="12">
      <c r="A169" s="5">
        <v>1985</v>
      </c>
      <c r="B169" s="4">
        <f>'Ark 1 Strålingsfaktorer'!M152</f>
        <v>0.591</v>
      </c>
      <c r="C169" s="6">
        <f t="shared" si="21"/>
        <v>-0.000770607338187487</v>
      </c>
      <c r="D169">
        <f t="shared" si="22"/>
        <v>0.186115602998491</v>
      </c>
      <c r="E169">
        <f t="shared" si="20"/>
        <v>0.08392437599182619</v>
      </c>
      <c r="F169">
        <v>0.1</v>
      </c>
      <c r="G169">
        <f t="shared" si="23"/>
        <v>0.0002584256872521745</v>
      </c>
      <c r="H169">
        <f t="shared" si="24"/>
        <v>0.4581000000000001</v>
      </c>
      <c r="I169" s="21">
        <f t="shared" si="25"/>
        <v>0.32649000000000017</v>
      </c>
      <c r="K169" s="4"/>
      <c r="N169" s="5"/>
      <c r="O169" s="1"/>
      <c r="Q169" s="6"/>
      <c r="R169" s="6"/>
    </row>
    <row r="170" spans="1:18" ht="12">
      <c r="A170" s="5">
        <v>1986</v>
      </c>
      <c r="B170" s="4">
        <f>'Ark 1 Strålingsfaktorer'!M153</f>
        <v>0.6900000000000002</v>
      </c>
      <c r="C170" s="6">
        <f t="shared" si="21"/>
        <v>-0.0006991692348035174</v>
      </c>
      <c r="D170">
        <f t="shared" si="22"/>
        <v>0.21273114703004822</v>
      </c>
      <c r="E170">
        <f t="shared" si="20"/>
        <v>0.1105399200233834</v>
      </c>
      <c r="F170">
        <v>0.24</v>
      </c>
      <c r="G170">
        <f t="shared" si="23"/>
        <v>0.016759912307551958</v>
      </c>
      <c r="H170">
        <f t="shared" si="24"/>
        <v>0.5319</v>
      </c>
      <c r="I170" s="21">
        <f t="shared" si="25"/>
        <v>0.4002900000000001</v>
      </c>
      <c r="K170" s="4"/>
      <c r="N170" s="5"/>
      <c r="O170" s="1"/>
      <c r="Q170" s="6"/>
      <c r="R170" s="6"/>
    </row>
    <row r="171" spans="1:18" ht="12">
      <c r="A171" s="5">
        <v>1987</v>
      </c>
      <c r="B171" s="4">
        <f>'Ark 1 Strålingsfaktorer'!M154</f>
        <v>0.8560000000000002</v>
      </c>
      <c r="C171" s="6">
        <f t="shared" si="21"/>
        <v>-0.0006175845262734766</v>
      </c>
      <c r="D171">
        <f t="shared" si="22"/>
        <v>0.24718201361278558</v>
      </c>
      <c r="E171">
        <f t="shared" si="20"/>
        <v>0.14499078660612075</v>
      </c>
      <c r="F171">
        <v>0.25</v>
      </c>
      <c r="G171">
        <f t="shared" si="23"/>
        <v>0.01102693489760127</v>
      </c>
      <c r="H171">
        <f t="shared" si="24"/>
        <v>0.6210000000000002</v>
      </c>
      <c r="I171" s="21">
        <f t="shared" si="25"/>
        <v>0.48939000000000027</v>
      </c>
      <c r="K171" s="4"/>
      <c r="N171" s="5"/>
      <c r="O171" s="1"/>
      <c r="Q171" s="6"/>
      <c r="R171" s="6"/>
    </row>
    <row r="172" spans="1:18" ht="12">
      <c r="A172" s="5">
        <v>1988</v>
      </c>
      <c r="B172" s="4">
        <f>'Ark 1 Strålingsfaktorer'!M155</f>
        <v>0.9819999999999993</v>
      </c>
      <c r="C172" s="6">
        <f t="shared" si="21"/>
        <v>-0.0005228620035230115</v>
      </c>
      <c r="D172">
        <f t="shared" si="22"/>
        <v>0.28645927456899634</v>
      </c>
      <c r="E172">
        <f t="shared" si="20"/>
        <v>0.1842680475623315</v>
      </c>
      <c r="F172">
        <v>0.18</v>
      </c>
      <c r="G172">
        <f t="shared" si="23"/>
        <v>1.821622999432396E-05</v>
      </c>
      <c r="H172">
        <f t="shared" si="24"/>
        <v>0.7704000000000002</v>
      </c>
      <c r="I172" s="21">
        <f t="shared" si="25"/>
        <v>0.6387900000000002</v>
      </c>
      <c r="K172" s="4"/>
      <c r="N172" s="5"/>
      <c r="O172" s="1"/>
      <c r="Q172" s="6"/>
      <c r="R172" s="6"/>
    </row>
    <row r="173" spans="1:18" ht="12">
      <c r="A173" s="5">
        <v>1989</v>
      </c>
      <c r="B173" s="4">
        <f>'Ark 1 Strålingsfaktorer'!M156</f>
        <v>0.5230000000000001</v>
      </c>
      <c r="C173" s="6">
        <f t="shared" si="21"/>
        <v>-0.0004131617773539089</v>
      </c>
      <c r="D173">
        <f t="shared" si="22"/>
        <v>0.29519314427630267</v>
      </c>
      <c r="E173">
        <f t="shared" si="20"/>
        <v>0.19300191726963783</v>
      </c>
      <c r="F173">
        <v>0.35</v>
      </c>
      <c r="G173">
        <f t="shared" si="23"/>
        <v>0.024648397981009637</v>
      </c>
      <c r="H173">
        <f t="shared" si="24"/>
        <v>0.8837999999999994</v>
      </c>
      <c r="I173" s="21">
        <f t="shared" si="25"/>
        <v>0.7521899999999995</v>
      </c>
      <c r="K173" s="4"/>
      <c r="N173" s="5"/>
      <c r="O173" s="1"/>
      <c r="Q173" s="6"/>
      <c r="R173" s="6"/>
    </row>
    <row r="174" spans="1:18" ht="12">
      <c r="A174" s="5">
        <v>1990</v>
      </c>
      <c r="B174" s="4">
        <f>'Ark 1 Strålingsfaktorer'!M157</f>
        <v>-0.613</v>
      </c>
      <c r="C174" s="6">
        <f t="shared" si="21"/>
        <v>-0.00030016492319987116</v>
      </c>
      <c r="D174">
        <f t="shared" si="22"/>
        <v>0.2352943890392641</v>
      </c>
      <c r="E174">
        <f t="shared" si="20"/>
        <v>0.1331031620325993</v>
      </c>
      <c r="F174">
        <v>0.3</v>
      </c>
      <c r="G174">
        <f t="shared" si="23"/>
        <v>0.027854554523516796</v>
      </c>
      <c r="H174">
        <f t="shared" si="24"/>
        <v>0.4707000000000001</v>
      </c>
      <c r="I174" s="21">
        <f t="shared" si="25"/>
        <v>0.33909000000000017</v>
      </c>
      <c r="K174" s="4"/>
      <c r="N174" s="5"/>
      <c r="O174" s="1"/>
      <c r="Q174" s="6"/>
      <c r="R174" s="6"/>
    </row>
    <row r="175" spans="1:18" ht="12">
      <c r="A175" s="5">
        <v>1991</v>
      </c>
      <c r="B175" s="4">
        <f>'Ark 1 Strålingsfaktorer'!M158</f>
        <v>-1.0420000000000005</v>
      </c>
      <c r="C175" s="6">
        <f t="shared" si="21"/>
        <v>-0.0002101078340633831</v>
      </c>
      <c r="D175">
        <f t="shared" si="22"/>
        <v>0.15445101189398835</v>
      </c>
      <c r="E175">
        <f t="shared" si="20"/>
        <v>0.05225978488732354</v>
      </c>
      <c r="F175">
        <v>0.15</v>
      </c>
      <c r="G175">
        <f t="shared" si="23"/>
        <v>0.009553149650272267</v>
      </c>
      <c r="H175">
        <f t="shared" si="24"/>
        <v>-0.5517</v>
      </c>
      <c r="I175" s="21">
        <f t="shared" si="25"/>
        <v>-0.6833099999999999</v>
      </c>
      <c r="K175" s="4"/>
      <c r="N175" s="5"/>
      <c r="O175" s="1"/>
      <c r="Q175" s="6"/>
      <c r="R175" s="6"/>
    </row>
    <row r="176" spans="1:18" ht="12">
      <c r="A176" s="5">
        <v>1992</v>
      </c>
      <c r="B176" s="4">
        <f>'Ark 1 Strålingsfaktorer'!M159</f>
        <v>-0.7340000000000002</v>
      </c>
      <c r="C176" s="6">
        <f t="shared" si="21"/>
        <v>-0.00015098791804224563</v>
      </c>
      <c r="D176">
        <f t="shared" si="22"/>
        <v>0.09839248428872711</v>
      </c>
      <c r="E176">
        <f t="shared" si="20"/>
        <v>-0.003798742717937703</v>
      </c>
      <c r="F176">
        <v>0.19</v>
      </c>
      <c r="G176">
        <f t="shared" si="23"/>
        <v>0.03755795267905341</v>
      </c>
      <c r="H176">
        <f t="shared" si="24"/>
        <v>-0.9378000000000004</v>
      </c>
      <c r="I176" s="21">
        <f t="shared" si="25"/>
        <v>-1.0694100000000004</v>
      </c>
      <c r="K176" s="4"/>
      <c r="N176" s="5"/>
      <c r="O176" s="1"/>
      <c r="Q176" s="6"/>
      <c r="R176" s="6"/>
    </row>
    <row r="177" spans="1:18" ht="12">
      <c r="A177" s="5">
        <v>1993</v>
      </c>
      <c r="B177" s="4">
        <f>'Ark 1 Strålingsfaktorer'!M160</f>
        <v>0.38</v>
      </c>
      <c r="C177" s="6">
        <f t="shared" si="21"/>
        <v>-0.00011331922786633438</v>
      </c>
      <c r="D177">
        <f t="shared" si="22"/>
        <v>0.11337676349190402</v>
      </c>
      <c r="E177">
        <f t="shared" si="20"/>
        <v>0.011185536485239206</v>
      </c>
      <c r="F177">
        <v>0.26</v>
      </c>
      <c r="G177">
        <f t="shared" si="23"/>
        <v>0.061908637254138234</v>
      </c>
      <c r="H177">
        <f t="shared" si="24"/>
        <v>-0.6606000000000002</v>
      </c>
      <c r="I177" s="21">
        <f t="shared" si="25"/>
        <v>-0.7922100000000001</v>
      </c>
      <c r="K177" s="4"/>
      <c r="N177" s="5"/>
      <c r="O177" s="1"/>
      <c r="Q177" s="6"/>
      <c r="R177" s="6"/>
    </row>
    <row r="178" spans="1:18" ht="12">
      <c r="A178" s="5">
        <v>1994</v>
      </c>
      <c r="B178" s="4">
        <f>'Ark 1 Strålingsfaktorer'!M161</f>
        <v>0.8599999999999999</v>
      </c>
      <c r="C178" s="6">
        <f t="shared" si="21"/>
        <v>-6.99371278826898E-05</v>
      </c>
      <c r="D178">
        <f t="shared" si="22"/>
        <v>0.15589225977700527</v>
      </c>
      <c r="E178">
        <f t="shared" si="20"/>
        <v>0.053701032770340454</v>
      </c>
      <c r="F178">
        <v>0.39</v>
      </c>
      <c r="G178">
        <f t="shared" si="23"/>
        <v>0.11309699535973565</v>
      </c>
      <c r="H178">
        <f t="shared" si="24"/>
        <v>0.342</v>
      </c>
      <c r="I178" s="21">
        <f t="shared" si="25"/>
        <v>0.21039000000000008</v>
      </c>
      <c r="K178" s="4"/>
      <c r="N178" s="5"/>
      <c r="O178" s="1"/>
      <c r="Q178" s="6"/>
      <c r="R178" s="6"/>
    </row>
    <row r="179" spans="1:18" ht="12">
      <c r="A179" s="5">
        <v>1995</v>
      </c>
      <c r="B179" s="4">
        <f>'Ark 1 Strålingsfaktorer'!M162</f>
        <v>0.9549999999999998</v>
      </c>
      <c r="C179" s="6">
        <f t="shared" si="21"/>
        <v>-1.0319869196719524E-05</v>
      </c>
      <c r="D179">
        <f t="shared" si="22"/>
        <v>0.20074489672127088</v>
      </c>
      <c r="E179">
        <f t="shared" si="20"/>
        <v>0.09855366971460607</v>
      </c>
      <c r="F179">
        <v>0.23</v>
      </c>
      <c r="G179">
        <f t="shared" si="23"/>
        <v>0.017278137745496868</v>
      </c>
      <c r="H179">
        <f t="shared" si="24"/>
        <v>0.7739999999999999</v>
      </c>
      <c r="I179" s="21">
        <f t="shared" si="25"/>
        <v>0.64239</v>
      </c>
      <c r="K179" s="4"/>
      <c r="N179" s="5"/>
      <c r="O179" s="1"/>
      <c r="Q179" s="6"/>
      <c r="R179" s="6"/>
    </row>
    <row r="180" spans="1:18" ht="12">
      <c r="A180" s="5">
        <v>1996</v>
      </c>
      <c r="B180" s="4">
        <f>'Ark 1 Strålingsfaktorer'!M163</f>
        <v>1.0829999999999993</v>
      </c>
      <c r="C180" s="6">
        <f t="shared" si="21"/>
        <v>6.64197248686985E-05</v>
      </c>
      <c r="D180">
        <f t="shared" si="22"/>
        <v>0.2497247665891038</v>
      </c>
      <c r="E180">
        <f t="shared" si="20"/>
        <v>0.14753353958243898</v>
      </c>
      <c r="F180">
        <v>0.5</v>
      </c>
      <c r="G180">
        <f t="shared" si="23"/>
        <v>0.12423260571928411</v>
      </c>
      <c r="H180">
        <f t="shared" si="24"/>
        <v>0.8594999999999999</v>
      </c>
      <c r="I180" s="21">
        <f t="shared" si="25"/>
        <v>0.7278899999999999</v>
      </c>
      <c r="J180" s="7"/>
      <c r="K180" s="4"/>
      <c r="N180" s="5"/>
      <c r="O180" s="1"/>
      <c r="Q180" s="6"/>
      <c r="R180" s="6"/>
    </row>
    <row r="181" spans="1:18" ht="12">
      <c r="A181" s="5">
        <v>1997</v>
      </c>
      <c r="B181" s="4">
        <f>'Ark 1 Strålingsfaktorer'!M164</f>
        <v>1.263</v>
      </c>
      <c r="C181" s="6">
        <f t="shared" si="21"/>
        <v>0.00016185276276821993</v>
      </c>
      <c r="D181">
        <f t="shared" si="22"/>
        <v>0.3056175422425454</v>
      </c>
      <c r="E181">
        <f t="shared" si="20"/>
        <v>0.20342631523588056</v>
      </c>
      <c r="F181">
        <v>0.57</v>
      </c>
      <c r="G181">
        <f t="shared" si="23"/>
        <v>0.13437626636154398</v>
      </c>
      <c r="H181">
        <f t="shared" si="24"/>
        <v>0.9746999999999993</v>
      </c>
      <c r="I181" s="21">
        <f t="shared" si="25"/>
        <v>0.8430899999999995</v>
      </c>
      <c r="J181" s="7"/>
      <c r="K181" s="4"/>
      <c r="N181" s="5"/>
      <c r="O181" s="1"/>
      <c r="Q181" s="6"/>
      <c r="R181" s="6"/>
    </row>
    <row r="182" spans="1:19" ht="12">
      <c r="A182" s="5">
        <v>1998</v>
      </c>
      <c r="B182" s="4">
        <f>'Ark 1 Strålingsfaktorer'!M165</f>
        <v>1.4429999999999998</v>
      </c>
      <c r="C182" s="6">
        <f t="shared" si="21"/>
        <v>0.00027861458850681695</v>
      </c>
      <c r="D182">
        <f t="shared" si="22"/>
        <v>0.36787947452506714</v>
      </c>
      <c r="E182">
        <f t="shared" si="20"/>
        <v>0.2656882475184023</v>
      </c>
      <c r="F182">
        <v>0.34</v>
      </c>
      <c r="G182">
        <f t="shared" si="23"/>
        <v>0.005522236556886244</v>
      </c>
      <c r="H182">
        <f t="shared" si="24"/>
        <v>1.1367</v>
      </c>
      <c r="I182" s="21">
        <f t="shared" si="25"/>
        <v>1.00509</v>
      </c>
      <c r="J182" s="7"/>
      <c r="L182" s="4"/>
      <c r="O182" s="5"/>
      <c r="P182" s="1"/>
      <c r="R182" s="6"/>
      <c r="S182" s="6"/>
    </row>
    <row r="183" spans="1:19" ht="12">
      <c r="A183" s="5">
        <v>1999</v>
      </c>
      <c r="B183" s="4"/>
      <c r="C183" s="6" t="s">
        <v>3</v>
      </c>
      <c r="D183">
        <f>AVERAGE(D145:D170)</f>
        <v>0.10219122700666482</v>
      </c>
      <c r="F183" s="4" t="s">
        <v>16</v>
      </c>
      <c r="H183">
        <f t="shared" si="24"/>
        <v>1.2987</v>
      </c>
      <c r="I183" s="21">
        <f t="shared" si="25"/>
        <v>1.16709</v>
      </c>
      <c r="J183" s="7"/>
      <c r="L183" s="4"/>
      <c r="O183" s="5"/>
      <c r="P183" s="1"/>
      <c r="R183" s="6"/>
      <c r="S183" s="6"/>
    </row>
    <row r="184" spans="1:19" ht="12">
      <c r="A184" s="5"/>
      <c r="B184" s="4"/>
      <c r="C184" s="6"/>
      <c r="H184">
        <f>AVERAGE(H145:H174)</f>
        <v>0.13160999999999995</v>
      </c>
      <c r="J184" s="7"/>
      <c r="L184" s="4"/>
      <c r="O184" s="5"/>
      <c r="P184" s="1"/>
      <c r="R184" s="6"/>
      <c r="S184" s="6"/>
    </row>
    <row r="185" spans="1:19" ht="12">
      <c r="A185" s="5"/>
      <c r="L185" s="4"/>
      <c r="O185" s="5"/>
      <c r="P185" s="1"/>
      <c r="R185" s="6"/>
      <c r="S185" s="6"/>
    </row>
    <row r="186" spans="12:19" ht="12">
      <c r="L186" s="4"/>
      <c r="O186" s="5"/>
      <c r="P186" s="1"/>
      <c r="R186" s="6"/>
      <c r="S186" s="6"/>
    </row>
    <row r="187" spans="13:25" ht="12">
      <c r="M187" s="4"/>
      <c r="P187" s="7"/>
      <c r="R187" s="4"/>
      <c r="U187" s="5"/>
      <c r="V187" s="1"/>
      <c r="X187" s="6"/>
      <c r="Y187" s="6"/>
    </row>
    <row r="188" spans="16:25" ht="12">
      <c r="P188" s="7"/>
      <c r="R188" s="4"/>
      <c r="U188" s="5"/>
      <c r="V188" s="1"/>
      <c r="X188" s="6"/>
      <c r="Y188" s="6"/>
    </row>
    <row r="189" spans="16:25" ht="12">
      <c r="P189" s="7"/>
      <c r="R189" s="4"/>
      <c r="U189" s="5"/>
      <c r="V189" s="1"/>
      <c r="X189" s="6"/>
      <c r="Y189" s="6"/>
    </row>
    <row r="190" spans="16:25" ht="12">
      <c r="P190" s="7"/>
      <c r="R190" s="4"/>
      <c r="U190" s="5"/>
      <c r="V190" s="1"/>
      <c r="X190" s="6"/>
      <c r="Y190" s="6"/>
    </row>
    <row r="191" spans="16:25" ht="12">
      <c r="P191" s="7"/>
      <c r="R191" s="4"/>
      <c r="U191" s="5"/>
      <c r="V191" s="1"/>
      <c r="X191" s="6"/>
      <c r="Y191" s="6"/>
    </row>
    <row r="192" spans="16:25" ht="12">
      <c r="P192" s="7"/>
      <c r="R192" s="4"/>
      <c r="U192" s="5"/>
      <c r="V192" s="1"/>
      <c r="X192" s="6"/>
      <c r="Y192" s="6"/>
    </row>
    <row r="193" spans="16:25" ht="12">
      <c r="P193" s="7"/>
      <c r="R193" s="4"/>
      <c r="U193" s="5"/>
      <c r="V193" s="1"/>
      <c r="X193" s="6"/>
      <c r="Y193" s="6"/>
    </row>
    <row r="194" spans="16:25" ht="12">
      <c r="P194" s="7"/>
      <c r="R194" s="4"/>
      <c r="U194" s="5"/>
      <c r="V194" s="1"/>
      <c r="X194" s="6"/>
      <c r="Y194" s="6"/>
    </row>
    <row r="195" spans="16:25" ht="12">
      <c r="P195" s="7"/>
      <c r="R195" s="4"/>
      <c r="U195" s="5"/>
      <c r="V195" s="1"/>
      <c r="X195" s="6"/>
      <c r="Y195" s="6"/>
    </row>
    <row r="196" spans="16:25" ht="12">
      <c r="P196" s="7"/>
      <c r="R196" s="4"/>
      <c r="U196" s="5"/>
      <c r="V196" s="1"/>
      <c r="X196" s="6"/>
      <c r="Y196" s="6"/>
    </row>
    <row r="197" spans="16:25" ht="12">
      <c r="P197" s="7"/>
      <c r="R197" s="4"/>
      <c r="U197" s="5"/>
      <c r="V197" s="1"/>
      <c r="X197" s="6"/>
      <c r="Y197" s="6"/>
    </row>
    <row r="198" spans="16:25" ht="12">
      <c r="P198" s="7"/>
      <c r="R198" s="4"/>
      <c r="U198" s="5"/>
      <c r="V198" s="1"/>
      <c r="X198" s="6"/>
      <c r="Y198" s="6"/>
    </row>
    <row r="199" spans="16:25" ht="12">
      <c r="P199" s="7"/>
      <c r="R199" s="4"/>
      <c r="U199" s="5"/>
      <c r="V199" s="1"/>
      <c r="X199" s="6"/>
      <c r="Y199" s="6"/>
    </row>
    <row r="200" spans="16:25" ht="12">
      <c r="P200" s="7"/>
      <c r="R200" s="4"/>
      <c r="U200" s="5"/>
      <c r="V200" s="1"/>
      <c r="X200" s="6"/>
      <c r="Y200" s="6"/>
    </row>
    <row r="201" spans="16:25" ht="12">
      <c r="P201" s="7"/>
      <c r="R201" s="4"/>
      <c r="U201" s="5"/>
      <c r="V201" s="1"/>
      <c r="X201" s="6"/>
      <c r="Y201" s="6"/>
    </row>
    <row r="202" spans="16:25" ht="12">
      <c r="P202" s="7"/>
      <c r="R202" s="4"/>
      <c r="U202" s="5"/>
      <c r="V202" s="1"/>
      <c r="X202" s="6"/>
      <c r="Y202" s="6"/>
    </row>
    <row r="203" spans="16:25" ht="12">
      <c r="P203" s="7"/>
      <c r="R203" s="4"/>
      <c r="U203" s="5"/>
      <c r="V203" s="1"/>
      <c r="X203" s="6"/>
      <c r="Y203" s="6"/>
    </row>
    <row r="204" spans="16:25" ht="12">
      <c r="P204" s="7"/>
      <c r="R204" s="4"/>
      <c r="U204" s="5"/>
      <c r="V204" s="1"/>
      <c r="X204" s="6"/>
      <c r="Y204" s="6"/>
    </row>
    <row r="205" spans="16:25" ht="12">
      <c r="P205" s="7"/>
      <c r="R205" s="4"/>
      <c r="U205" s="5"/>
      <c r="V205" s="1"/>
      <c r="X205" s="6"/>
      <c r="Y205" s="6"/>
    </row>
    <row r="206" spans="16:25" ht="12">
      <c r="P206" s="7"/>
      <c r="R206" s="4"/>
      <c r="U206" s="5"/>
      <c r="V206" s="1"/>
      <c r="X206" s="6"/>
      <c r="Y206" s="6"/>
    </row>
    <row r="207" spans="16:25" ht="12">
      <c r="P207" s="7"/>
      <c r="R207" s="4"/>
      <c r="U207" s="5"/>
      <c r="V207" s="1"/>
      <c r="X207" s="6"/>
      <c r="Y207" s="6"/>
    </row>
    <row r="208" spans="16:25" ht="12">
      <c r="P208" s="7"/>
      <c r="R208" s="4"/>
      <c r="U208" s="5"/>
      <c r="V208" s="1"/>
      <c r="X208" s="6"/>
      <c r="Y208" s="6"/>
    </row>
    <row r="209" spans="16:25" ht="12">
      <c r="P209" s="7"/>
      <c r="R209" s="4"/>
      <c r="U209" s="5"/>
      <c r="V209" s="1"/>
      <c r="X209" s="6"/>
      <c r="Y209" s="6"/>
    </row>
    <row r="210" spans="16:25" ht="12">
      <c r="P210" s="7"/>
      <c r="R210" s="4"/>
      <c r="U210" s="5"/>
      <c r="V210" s="1"/>
      <c r="X210" s="6"/>
      <c r="Y210" s="6"/>
    </row>
    <row r="211" spans="16:25" ht="12">
      <c r="P211" s="7"/>
      <c r="R211" s="4"/>
      <c r="U211" s="5"/>
      <c r="V211" s="1"/>
      <c r="X211" s="6"/>
      <c r="Y211" s="6"/>
    </row>
    <row r="212" spans="16:25" ht="12">
      <c r="P212" s="7"/>
      <c r="R212" s="4"/>
      <c r="U212" s="5"/>
      <c r="V212" s="1"/>
      <c r="X212" s="6"/>
      <c r="Y212" s="6"/>
    </row>
    <row r="213" spans="16:25" ht="12">
      <c r="P213" s="7"/>
      <c r="R213" s="4"/>
      <c r="U213" s="5"/>
      <c r="V213" s="1"/>
      <c r="X213" s="6"/>
      <c r="Y213" s="6"/>
    </row>
    <row r="214" spans="16:25" ht="12">
      <c r="P214" s="7"/>
      <c r="R214" s="4"/>
      <c r="U214" s="5"/>
      <c r="V214" s="1"/>
      <c r="X214" s="6"/>
      <c r="Y214" s="6"/>
    </row>
    <row r="215" spans="16:25" ht="12">
      <c r="P215" s="7"/>
      <c r="R215" s="4"/>
      <c r="U215" s="5"/>
      <c r="V215" s="1"/>
      <c r="X215" s="6"/>
      <c r="Y215" s="6"/>
    </row>
    <row r="216" spans="16:25" ht="12">
      <c r="P216" s="7"/>
      <c r="R216" s="4"/>
      <c r="U216" s="5"/>
      <c r="V216" s="1"/>
      <c r="X216" s="6"/>
      <c r="Y216" s="6"/>
    </row>
    <row r="217" spans="16:25" ht="12">
      <c r="P217" s="7"/>
      <c r="R217" s="4"/>
      <c r="U217" s="5"/>
      <c r="V217" s="1"/>
      <c r="X217" s="6"/>
      <c r="Y217" s="6"/>
    </row>
    <row r="218" spans="16:25" ht="12">
      <c r="P218" s="7"/>
      <c r="R218" s="4"/>
      <c r="U218" s="5"/>
      <c r="V218" s="1"/>
      <c r="X218" s="6"/>
      <c r="Y218" s="6"/>
    </row>
    <row r="219" spans="16:25" ht="12">
      <c r="P219" s="7"/>
      <c r="R219" s="4"/>
      <c r="U219" s="5"/>
      <c r="V219" s="1"/>
      <c r="X219" s="6"/>
      <c r="Y219" s="6"/>
    </row>
    <row r="220" spans="16:25" ht="12">
      <c r="P220" s="7"/>
      <c r="R220" s="4"/>
      <c r="U220" s="5"/>
      <c r="V220" s="1"/>
      <c r="X220" s="6"/>
      <c r="Y220" s="6"/>
    </row>
    <row r="221" spans="16:25" ht="12">
      <c r="P221" s="7"/>
      <c r="R221" s="4"/>
      <c r="U221" s="5"/>
      <c r="V221" s="1"/>
      <c r="X221" s="6"/>
      <c r="Y221" s="6"/>
    </row>
    <row r="222" spans="16:25" ht="12">
      <c r="P222" s="7"/>
      <c r="R222" s="4"/>
      <c r="U222" s="5"/>
      <c r="V222" s="1"/>
      <c r="X222" s="6"/>
      <c r="Y222" s="6"/>
    </row>
    <row r="223" spans="16:25" ht="12">
      <c r="P223" s="7"/>
      <c r="R223" s="4"/>
      <c r="U223" s="5"/>
      <c r="V223" s="1"/>
      <c r="X223" s="6"/>
      <c r="Y223" s="6"/>
    </row>
    <row r="224" spans="16:25" ht="12">
      <c r="P224" s="7"/>
      <c r="R224" s="4"/>
      <c r="U224" s="5"/>
      <c r="V224" s="1"/>
      <c r="X224" s="6"/>
      <c r="Y224" s="6"/>
    </row>
    <row r="225" spans="16:25" ht="12">
      <c r="P225" s="7"/>
      <c r="R225" s="4"/>
      <c r="U225" s="5"/>
      <c r="V225" s="1"/>
      <c r="X225" s="6"/>
      <c r="Y225" s="6"/>
    </row>
    <row r="226" spans="16:25" ht="12">
      <c r="P226" s="7"/>
      <c r="R226" s="4"/>
      <c r="U226" s="5"/>
      <c r="V226" s="1"/>
      <c r="X226" s="6"/>
      <c r="Y226" s="6"/>
    </row>
    <row r="227" spans="16:25" ht="12">
      <c r="P227" s="7"/>
      <c r="R227" s="4"/>
      <c r="U227" s="5"/>
      <c r="V227" s="1"/>
      <c r="X227" s="6"/>
      <c r="Y227" s="6"/>
    </row>
    <row r="228" spans="16:25" ht="12">
      <c r="P228" s="7"/>
      <c r="R228" s="4"/>
      <c r="U228" s="5"/>
      <c r="V228" s="1"/>
      <c r="X228" s="6"/>
      <c r="Y228" s="6"/>
    </row>
    <row r="229" spans="16:25" ht="12">
      <c r="P229" s="7"/>
      <c r="R229" s="4"/>
      <c r="U229" s="5"/>
      <c r="V229" s="1"/>
      <c r="X229" s="6"/>
      <c r="Y229" s="6"/>
    </row>
    <row r="230" spans="16:25" ht="12">
      <c r="P230" s="7"/>
      <c r="R230" s="4"/>
      <c r="U230" s="5"/>
      <c r="V230" s="1"/>
      <c r="X230" s="6"/>
      <c r="Y230" s="6"/>
    </row>
    <row r="231" spans="16:25" ht="12">
      <c r="P231" s="7"/>
      <c r="R231" s="4"/>
      <c r="U231" s="5"/>
      <c r="V231" s="1"/>
      <c r="X231" s="6"/>
      <c r="Y231" s="6"/>
    </row>
    <row r="232" spans="16:25" ht="12">
      <c r="P232" s="7"/>
      <c r="R232" s="4"/>
      <c r="U232" s="5"/>
      <c r="V232" s="1"/>
      <c r="X232" s="6"/>
      <c r="Y232" s="6"/>
    </row>
    <row r="233" spans="16:25" ht="12">
      <c r="P233" s="7"/>
      <c r="R233" s="4"/>
      <c r="U233" s="5"/>
      <c r="V233" s="1"/>
      <c r="X233" s="6"/>
      <c r="Y233" s="6"/>
    </row>
    <row r="234" spans="16:25" ht="12">
      <c r="P234" s="7"/>
      <c r="R234" s="4"/>
      <c r="U234" s="5"/>
      <c r="V234" s="1"/>
      <c r="X234" s="6"/>
      <c r="Y234" s="6"/>
    </row>
    <row r="235" spans="16:25" ht="12">
      <c r="P235" s="7"/>
      <c r="R235" s="4"/>
      <c r="U235" s="5"/>
      <c r="V235" s="1"/>
      <c r="X235" s="6"/>
      <c r="Y235" s="6"/>
    </row>
    <row r="236" spans="16:25" ht="12">
      <c r="P236" s="7"/>
      <c r="R236" s="4"/>
      <c r="U236" s="5"/>
      <c r="V236" s="1"/>
      <c r="X236" s="6"/>
      <c r="Y236" s="6"/>
    </row>
    <row r="237" spans="16:25" ht="12">
      <c r="P237" s="7"/>
      <c r="R237" s="4"/>
      <c r="U237" s="5"/>
      <c r="V237" s="1"/>
      <c r="X237" s="6"/>
      <c r="Y237" s="6"/>
    </row>
    <row r="238" spans="16:25" ht="12">
      <c r="P238" s="7"/>
      <c r="R238" s="4"/>
      <c r="U238" s="5"/>
      <c r="V238" s="1"/>
      <c r="X238" s="6"/>
      <c r="Y238" s="6"/>
    </row>
    <row r="239" spans="16:25" ht="12">
      <c r="P239" s="7"/>
      <c r="R239" s="4"/>
      <c r="U239" s="5"/>
      <c r="V239" s="1"/>
      <c r="X239" s="6"/>
      <c r="Y239" s="6"/>
    </row>
    <row r="240" spans="16:25" ht="12">
      <c r="P240" s="7"/>
      <c r="R240" s="4"/>
      <c r="U240" s="5"/>
      <c r="V240" s="1"/>
      <c r="X240" s="6"/>
      <c r="Y240" s="6"/>
    </row>
    <row r="241" spans="16:25" ht="12">
      <c r="P241" s="7"/>
      <c r="R241" s="4"/>
      <c r="U241" s="5"/>
      <c r="V241" s="1"/>
      <c r="X241" s="6"/>
      <c r="Y241" s="6"/>
    </row>
    <row r="242" spans="16:25" ht="12">
      <c r="P242" s="7"/>
      <c r="R242" s="4"/>
      <c r="U242" s="5"/>
      <c r="V242" s="1"/>
      <c r="X242" s="6"/>
      <c r="Y242" s="6"/>
    </row>
    <row r="243" spans="16:25" ht="12">
      <c r="P243" s="7"/>
      <c r="R243" s="4"/>
      <c r="U243" s="5"/>
      <c r="V243" s="1"/>
      <c r="X243" s="6"/>
      <c r="Y243" s="6"/>
    </row>
    <row r="244" spans="16:25" ht="12">
      <c r="P244" s="7"/>
      <c r="R244" s="4"/>
      <c r="U244" s="5"/>
      <c r="V244" s="1"/>
      <c r="X244" s="6"/>
      <c r="Y244" s="6"/>
    </row>
    <row r="245" spans="16:25" ht="12">
      <c r="P245" s="7"/>
      <c r="R245" s="4"/>
      <c r="U245" s="5"/>
      <c r="V245" s="1"/>
      <c r="X245" s="6"/>
      <c r="Y245" s="6"/>
    </row>
    <row r="246" spans="16:25" ht="12">
      <c r="P246" s="7"/>
      <c r="R246" s="4"/>
      <c r="U246" s="5"/>
      <c r="V246" s="1"/>
      <c r="X246" s="6"/>
      <c r="Y246" s="6"/>
    </row>
    <row r="247" spans="16:25" ht="12">
      <c r="P247" s="7"/>
      <c r="R247" s="4"/>
      <c r="U247" s="5"/>
      <c r="V247" s="1"/>
      <c r="X247" s="6"/>
      <c r="Y247" s="6"/>
    </row>
    <row r="248" spans="16:25" ht="12">
      <c r="P248" s="7"/>
      <c r="R248" s="4"/>
      <c r="U248" s="5"/>
      <c r="V248" s="1"/>
      <c r="X248" s="6"/>
      <c r="Y248" s="6"/>
    </row>
    <row r="249" spans="16:25" ht="12">
      <c r="P249" s="7"/>
      <c r="R249" s="4"/>
      <c r="U249" s="5"/>
      <c r="V249" s="1"/>
      <c r="X249" s="6"/>
      <c r="Y249" s="6"/>
    </row>
    <row r="250" spans="16:25" ht="12">
      <c r="P250" s="7"/>
      <c r="R250" s="4"/>
      <c r="U250" s="5"/>
      <c r="V250" s="1"/>
      <c r="X250" s="6"/>
      <c r="Y250" s="6"/>
    </row>
    <row r="251" spans="16:25" ht="12">
      <c r="P251" s="7"/>
      <c r="R251" s="4"/>
      <c r="U251" s="5"/>
      <c r="V251" s="1"/>
      <c r="X251" s="6"/>
      <c r="Y251" s="6"/>
    </row>
    <row r="252" spans="16:25" ht="12">
      <c r="P252" s="7"/>
      <c r="R252" s="4"/>
      <c r="U252" s="5"/>
      <c r="V252" s="1"/>
      <c r="X252" s="6"/>
      <c r="Y252" s="6"/>
    </row>
    <row r="253" spans="16:25" ht="12">
      <c r="P253" s="7"/>
      <c r="R253" s="4"/>
      <c r="U253" s="5"/>
      <c r="V253" s="1"/>
      <c r="X253" s="6"/>
      <c r="Y253" s="6"/>
    </row>
    <row r="254" spans="16:25" ht="12">
      <c r="P254" s="7"/>
      <c r="R254" s="4"/>
      <c r="U254" s="5"/>
      <c r="V254" s="1"/>
      <c r="X254" s="6"/>
      <c r="Y254" s="6"/>
    </row>
    <row r="255" spans="16:25" ht="12">
      <c r="P255" s="7"/>
      <c r="R255" s="4"/>
      <c r="U255" s="5"/>
      <c r="V255" s="1"/>
      <c r="X255" s="6"/>
      <c r="Y255" s="6"/>
    </row>
    <row r="256" spans="16:25" ht="12">
      <c r="P256" s="7"/>
      <c r="R256" s="4"/>
      <c r="U256" s="5"/>
      <c r="V256" s="1"/>
      <c r="X256" s="6"/>
      <c r="Y256" s="6"/>
    </row>
    <row r="257" spans="16:25" ht="12">
      <c r="P257" s="7"/>
      <c r="R257" s="4"/>
      <c r="U257" s="5"/>
      <c r="V257" s="1"/>
      <c r="X257" s="6"/>
      <c r="Y257" s="6"/>
    </row>
    <row r="258" spans="16:25" ht="12">
      <c r="P258" s="7"/>
      <c r="R258" s="4"/>
      <c r="U258" s="5"/>
      <c r="V258" s="1"/>
      <c r="X258" s="6"/>
      <c r="Y258" s="6"/>
    </row>
    <row r="259" spans="16:25" ht="12">
      <c r="P259" s="7"/>
      <c r="R259" s="4"/>
      <c r="U259" s="5"/>
      <c r="V259" s="1"/>
      <c r="X259" s="6"/>
      <c r="Y259" s="6"/>
    </row>
    <row r="260" spans="16:25" ht="12">
      <c r="P260" s="7"/>
      <c r="R260" s="4"/>
      <c r="U260" s="5"/>
      <c r="V260" s="1"/>
      <c r="X260" s="6"/>
      <c r="Y260" s="6"/>
    </row>
    <row r="261" spans="16:25" ht="12">
      <c r="P261" s="7"/>
      <c r="R261" s="4"/>
      <c r="U261" s="5"/>
      <c r="V261" s="1"/>
      <c r="X261" s="6"/>
      <c r="Y261" s="6"/>
    </row>
    <row r="262" spans="16:25" ht="12">
      <c r="P262" s="7"/>
      <c r="R262" s="4"/>
      <c r="U262" s="5"/>
      <c r="V262" s="1"/>
      <c r="X262" s="6"/>
      <c r="Y262" s="6"/>
    </row>
    <row r="263" spans="16:25" ht="12">
      <c r="P263" s="7"/>
      <c r="R263" s="4"/>
      <c r="U263" s="5"/>
      <c r="V263" s="1"/>
      <c r="X263" s="6"/>
      <c r="Y263" s="6"/>
    </row>
    <row r="264" spans="16:25" ht="12">
      <c r="P264" s="7"/>
      <c r="R264" s="4"/>
      <c r="U264" s="5"/>
      <c r="V264" s="1"/>
      <c r="X264" s="6"/>
      <c r="Y264" s="6"/>
    </row>
    <row r="265" spans="16:25" ht="12">
      <c r="P265" s="7"/>
      <c r="R265" s="4"/>
      <c r="U265" s="5"/>
      <c r="V265" s="1"/>
      <c r="X265" s="6"/>
      <c r="Y265" s="6"/>
    </row>
    <row r="266" spans="16:25" ht="12">
      <c r="P266" s="7"/>
      <c r="R266" s="4"/>
      <c r="U266" s="5"/>
      <c r="V266" s="1"/>
      <c r="X266" s="6"/>
      <c r="Y266" s="6"/>
    </row>
    <row r="267" spans="16:25" ht="12">
      <c r="P267" s="7"/>
      <c r="R267" s="4"/>
      <c r="U267" s="5"/>
      <c r="V267" s="1"/>
      <c r="X267" s="6"/>
      <c r="Y267" s="6"/>
    </row>
    <row r="268" spans="16:25" ht="12">
      <c r="P268" s="7"/>
      <c r="R268" s="4"/>
      <c r="U268" s="5"/>
      <c r="V268" s="1"/>
      <c r="X268" s="6"/>
      <c r="Y268" s="6"/>
    </row>
    <row r="269" spans="16:25" ht="12">
      <c r="P269" s="7"/>
      <c r="R269" s="4"/>
      <c r="U269" s="5"/>
      <c r="V269" s="1"/>
      <c r="X269" s="6"/>
      <c r="Y269" s="6"/>
    </row>
    <row r="270" spans="16:25" ht="12">
      <c r="P270" s="7"/>
      <c r="R270" s="4"/>
      <c r="U270" s="5"/>
      <c r="V270" s="1"/>
      <c r="X270" s="6"/>
      <c r="Y270" s="6"/>
    </row>
    <row r="271" spans="16:25" ht="12">
      <c r="P271" s="7"/>
      <c r="R271" s="4"/>
      <c r="U271" s="5"/>
      <c r="V271" s="1"/>
      <c r="X271" s="6"/>
      <c r="Y271" s="6"/>
    </row>
    <row r="272" spans="16:25" ht="12">
      <c r="P272" s="7"/>
      <c r="R272" s="4"/>
      <c r="U272" s="5"/>
      <c r="V272" s="1"/>
      <c r="X272" s="6"/>
      <c r="Y272" s="6"/>
    </row>
    <row r="273" spans="16:25" ht="12">
      <c r="P273" s="7"/>
      <c r="R273" s="4"/>
      <c r="U273" s="5"/>
      <c r="V273" s="1"/>
      <c r="X273" s="6"/>
      <c r="Y273" s="6"/>
    </row>
    <row r="274" spans="16:25" ht="12">
      <c r="P274" s="7"/>
      <c r="R274" s="4"/>
      <c r="U274" s="5"/>
      <c r="V274" s="1"/>
      <c r="X274" s="6"/>
      <c r="Y274" s="6"/>
    </row>
    <row r="275" spans="16:25" ht="12">
      <c r="P275" s="7"/>
      <c r="R275" s="4"/>
      <c r="U275" s="5"/>
      <c r="V275" s="1"/>
      <c r="X275" s="6"/>
      <c r="Y275" s="6"/>
    </row>
    <row r="276" spans="16:25" ht="12">
      <c r="P276" s="7"/>
      <c r="R276" s="4"/>
      <c r="U276" s="5"/>
      <c r="V276" s="1"/>
      <c r="X276" s="6"/>
      <c r="Y276" s="6"/>
    </row>
    <row r="277" spans="16:25" ht="12">
      <c r="P277" s="7"/>
      <c r="R277" s="4"/>
      <c r="U277" s="5"/>
      <c r="V277" s="1"/>
      <c r="X277" s="6"/>
      <c r="Y277" s="6"/>
    </row>
    <row r="278" spans="16:25" ht="12">
      <c r="P278" s="7"/>
      <c r="R278" s="4"/>
      <c r="U278" s="5"/>
      <c r="V278" s="1"/>
      <c r="X278" s="6"/>
      <c r="Y278" s="6"/>
    </row>
    <row r="279" spans="16:25" ht="12">
      <c r="P279" s="7"/>
      <c r="R279" s="4"/>
      <c r="U279" s="5"/>
      <c r="V279" s="1"/>
      <c r="X279" s="6"/>
      <c r="Y279" s="6"/>
    </row>
    <row r="280" spans="16:25" ht="12">
      <c r="P280" s="7"/>
      <c r="R280" s="4"/>
      <c r="U280" s="5"/>
      <c r="V280" s="1"/>
      <c r="X280" s="6"/>
      <c r="Y280" s="6"/>
    </row>
    <row r="281" spans="16:25" ht="12">
      <c r="P281" s="7"/>
      <c r="R281" s="4"/>
      <c r="U281" s="5"/>
      <c r="V281" s="1"/>
      <c r="X281" s="6"/>
      <c r="Y281" s="6"/>
    </row>
    <row r="282" spans="16:25" ht="12">
      <c r="P282" s="7"/>
      <c r="R282" s="4"/>
      <c r="U282" s="5"/>
      <c r="V282" s="1"/>
      <c r="X282" s="6"/>
      <c r="Y282" s="6"/>
    </row>
    <row r="283" spans="16:25" ht="12">
      <c r="P283" s="7"/>
      <c r="R283" s="4"/>
      <c r="U283" s="5"/>
      <c r="V283" s="1"/>
      <c r="X283" s="6"/>
      <c r="Y283" s="6"/>
    </row>
    <row r="284" spans="16:25" ht="12">
      <c r="P284" s="7"/>
      <c r="R284" s="4"/>
      <c r="U284" s="5"/>
      <c r="V284" s="1"/>
      <c r="X284" s="6"/>
      <c r="Y284" s="6"/>
    </row>
    <row r="285" spans="16:25" ht="12">
      <c r="P285" s="7"/>
      <c r="R285" s="4"/>
      <c r="U285" s="5"/>
      <c r="V285" s="1"/>
      <c r="X285" s="6"/>
      <c r="Y285" s="6"/>
    </row>
    <row r="286" spans="16:25" ht="12">
      <c r="P286" s="7"/>
      <c r="R286" s="4"/>
      <c r="U286" s="5"/>
      <c r="V286" s="1"/>
      <c r="X286" s="6"/>
      <c r="Y286" s="6"/>
    </row>
    <row r="287" spans="16:25" ht="12">
      <c r="P287" s="7"/>
      <c r="R287" s="4"/>
      <c r="U287" s="5"/>
      <c r="V287" s="1"/>
      <c r="X287" s="6"/>
      <c r="Y287" s="6"/>
    </row>
    <row r="288" spans="16:25" ht="12">
      <c r="P288" s="7"/>
      <c r="R288" s="4"/>
      <c r="U288" s="5"/>
      <c r="V288" s="1"/>
      <c r="X288" s="6"/>
      <c r="Y288" s="6"/>
    </row>
    <row r="289" spans="16:25" ht="12">
      <c r="P289" s="7"/>
      <c r="R289" s="4"/>
      <c r="U289" s="5"/>
      <c r="V289" s="1"/>
      <c r="X289" s="6"/>
      <c r="Y289" s="6"/>
    </row>
    <row r="290" spans="16:25" ht="12">
      <c r="P290" s="7"/>
      <c r="R290" s="4"/>
      <c r="U290" s="5"/>
      <c r="V290" s="1"/>
      <c r="X290" s="6"/>
      <c r="Y290" s="6"/>
    </row>
    <row r="291" spans="16:25" ht="12">
      <c r="P291" s="7"/>
      <c r="R291" s="4"/>
      <c r="U291" s="5"/>
      <c r="V291" s="1"/>
      <c r="X291" s="6"/>
      <c r="Y291" s="6"/>
    </row>
    <row r="292" spans="16:25" ht="12">
      <c r="P292" s="7"/>
      <c r="R292" s="4"/>
      <c r="U292" s="5"/>
      <c r="V292" s="1"/>
      <c r="X292" s="6"/>
      <c r="Y292" s="6"/>
    </row>
    <row r="293" spans="16:25" ht="12">
      <c r="P293" s="7"/>
      <c r="R293" s="4"/>
      <c r="U293" s="5"/>
      <c r="V293" s="1"/>
      <c r="X293" s="6"/>
      <c r="Y293" s="6"/>
    </row>
    <row r="294" spans="16:25" ht="12">
      <c r="P294" s="7"/>
      <c r="R294" s="4"/>
      <c r="U294" s="5"/>
      <c r="V294" s="1"/>
      <c r="X294" s="6"/>
      <c r="Y294" s="6"/>
    </row>
    <row r="295" spans="16:25" ht="12">
      <c r="P295" s="7"/>
      <c r="R295" s="4"/>
      <c r="U295" s="5"/>
      <c r="V295" s="1"/>
      <c r="X295" s="6"/>
      <c r="Y295" s="6"/>
    </row>
    <row r="296" spans="16:25" ht="12">
      <c r="P296" s="7"/>
      <c r="R296" s="4"/>
      <c r="U296" s="5"/>
      <c r="V296" s="1"/>
      <c r="X296" s="6"/>
      <c r="Y296" s="6"/>
    </row>
    <row r="297" spans="16:25" ht="12">
      <c r="P297" s="7"/>
      <c r="R297" s="4"/>
      <c r="U297" s="5"/>
      <c r="V297" s="1"/>
      <c r="X297" s="6"/>
      <c r="Y297" s="6"/>
    </row>
    <row r="298" spans="16:25" ht="12">
      <c r="P298" s="7"/>
      <c r="R298" s="4"/>
      <c r="U298" s="5"/>
      <c r="V298" s="1"/>
      <c r="X298" s="6"/>
      <c r="Y298" s="6"/>
    </row>
    <row r="299" spans="16:25" ht="12">
      <c r="P299" s="7"/>
      <c r="R299" s="4"/>
      <c r="U299" s="5"/>
      <c r="V299" s="1"/>
      <c r="X299" s="6"/>
      <c r="Y299" s="6"/>
    </row>
    <row r="300" spans="16:25" ht="12">
      <c r="P300" s="7"/>
      <c r="R300" s="4"/>
      <c r="U300" s="5"/>
      <c r="V300" s="1"/>
      <c r="X300" s="6"/>
      <c r="Y300" s="6"/>
    </row>
    <row r="301" spans="16:25" ht="12">
      <c r="P301" s="7"/>
      <c r="R301" s="4"/>
      <c r="U301" s="5"/>
      <c r="V301" s="1"/>
      <c r="X301" s="6"/>
      <c r="Y301" s="6"/>
    </row>
    <row r="302" spans="16:25" ht="12">
      <c r="P302" s="7"/>
      <c r="R302" s="4"/>
      <c r="U302" s="5"/>
      <c r="V302" s="1"/>
      <c r="X302" s="6"/>
      <c r="Y302" s="6"/>
    </row>
    <row r="303" spans="16:25" ht="12">
      <c r="P303" s="7"/>
      <c r="R303" s="4"/>
      <c r="U303" s="5"/>
      <c r="V303" s="1"/>
      <c r="X303" s="6"/>
      <c r="Y303" s="6"/>
    </row>
    <row r="304" spans="16:25" ht="12">
      <c r="P304" s="7"/>
      <c r="R304" s="4"/>
      <c r="U304" s="5"/>
      <c r="V304" s="1"/>
      <c r="X304" s="6"/>
      <c r="Y304" s="6"/>
    </row>
    <row r="305" spans="16:25" ht="12">
      <c r="P305" s="7"/>
      <c r="R305" s="4"/>
      <c r="U305" s="5"/>
      <c r="V305" s="1"/>
      <c r="X305" s="6"/>
      <c r="Y305" s="6"/>
    </row>
    <row r="306" spans="16:25" ht="12">
      <c r="P306" s="7"/>
      <c r="R306" s="4"/>
      <c r="U306" s="5"/>
      <c r="V306" s="1"/>
      <c r="X306" s="6"/>
      <c r="Y306" s="6"/>
    </row>
    <row r="307" spans="16:25" ht="12">
      <c r="P307" s="7"/>
      <c r="R307" s="4"/>
      <c r="U307" s="5"/>
      <c r="V307" s="1"/>
      <c r="X307" s="6"/>
      <c r="Y307" s="6"/>
    </row>
    <row r="308" spans="16:25" ht="12">
      <c r="P308" s="7"/>
      <c r="R308" s="4"/>
      <c r="U308" s="5"/>
      <c r="V308" s="1"/>
      <c r="X308" s="6"/>
      <c r="Y308" s="6"/>
    </row>
    <row r="309" spans="16:25" ht="12">
      <c r="P309" s="7"/>
      <c r="R309" s="4"/>
      <c r="U309" s="5"/>
      <c r="V309" s="1"/>
      <c r="X309" s="6"/>
      <c r="Y309" s="6"/>
    </row>
    <row r="310" spans="16:25" ht="12">
      <c r="P310" s="7"/>
      <c r="R310" s="4"/>
      <c r="U310" s="5"/>
      <c r="V310" s="1"/>
      <c r="X310" s="6"/>
      <c r="Y310" s="6"/>
    </row>
    <row r="311" spans="16:25" ht="12">
      <c r="P311" s="7"/>
      <c r="R311" s="4"/>
      <c r="U311" s="5"/>
      <c r="V311" s="1"/>
      <c r="X311" s="6"/>
      <c r="Y311" s="6"/>
    </row>
    <row r="312" spans="16:25" ht="12">
      <c r="P312" s="7"/>
      <c r="R312" s="4"/>
      <c r="U312" s="5"/>
      <c r="V312" s="1"/>
      <c r="X312" s="6"/>
      <c r="Y312" s="6"/>
    </row>
    <row r="313" spans="16:25" ht="12">
      <c r="P313" s="7"/>
      <c r="R313" s="4"/>
      <c r="U313" s="5"/>
      <c r="V313" s="1"/>
      <c r="X313" s="6"/>
      <c r="Y313" s="6"/>
    </row>
    <row r="314" spans="16:25" ht="12">
      <c r="P314" s="7"/>
      <c r="R314" s="4"/>
      <c r="U314" s="5"/>
      <c r="V314" s="1"/>
      <c r="X314" s="6"/>
      <c r="Y314" s="6"/>
    </row>
    <row r="315" spans="16:25" ht="12">
      <c r="P315" s="7"/>
      <c r="R315" s="4"/>
      <c r="U315" s="5"/>
      <c r="V315" s="1"/>
      <c r="X315" s="6"/>
      <c r="Y315" s="6"/>
    </row>
    <row r="316" spans="16:25" ht="12">
      <c r="P316" s="7"/>
      <c r="R316" s="4"/>
      <c r="U316" s="5"/>
      <c r="V316" s="1"/>
      <c r="X316" s="6"/>
      <c r="Y316" s="6"/>
    </row>
    <row r="317" spans="16:25" ht="12">
      <c r="P317" s="7"/>
      <c r="R317" s="4"/>
      <c r="U317" s="5"/>
      <c r="V317" s="1"/>
      <c r="X317" s="6"/>
      <c r="Y317" s="6"/>
    </row>
    <row r="318" spans="16:25" ht="12">
      <c r="P318" s="7"/>
      <c r="R318" s="4"/>
      <c r="U318" s="5"/>
      <c r="V318" s="1"/>
      <c r="X318" s="6"/>
      <c r="Y318" s="6"/>
    </row>
    <row r="319" spans="16:25" ht="12">
      <c r="P319" s="7"/>
      <c r="R319" s="4"/>
      <c r="U319" s="5"/>
      <c r="V319" s="1"/>
      <c r="X319" s="6"/>
      <c r="Y319" s="6"/>
    </row>
    <row r="320" spans="16:25" ht="12">
      <c r="P320" s="7"/>
      <c r="R320" s="4"/>
      <c r="U320" s="5"/>
      <c r="V320" s="1"/>
      <c r="X320" s="6"/>
      <c r="Y320" s="6"/>
    </row>
    <row r="321" spans="16:25" ht="12">
      <c r="P321" s="7"/>
      <c r="R321" s="4"/>
      <c r="U321" s="5"/>
      <c r="V321" s="1"/>
      <c r="X321" s="6"/>
      <c r="Y321" s="6"/>
    </row>
    <row r="322" spans="16:25" ht="12">
      <c r="P322" s="7"/>
      <c r="R322" s="4"/>
      <c r="U322" s="5"/>
      <c r="V322" s="1"/>
      <c r="X322" s="6"/>
      <c r="Y322" s="6"/>
    </row>
    <row r="323" spans="16:25" ht="12">
      <c r="P323" s="7"/>
      <c r="R323" s="4"/>
      <c r="U323" s="5"/>
      <c r="V323" s="1"/>
      <c r="X323" s="6"/>
      <c r="Y323" s="6"/>
    </row>
    <row r="324" spans="16:25" ht="12">
      <c r="P324" s="7"/>
      <c r="R324" s="4"/>
      <c r="U324" s="5"/>
      <c r="V324" s="1"/>
      <c r="X324" s="6"/>
      <c r="Y324" s="6"/>
    </row>
    <row r="325" spans="16:25" ht="12">
      <c r="P325" s="7"/>
      <c r="R325" s="4"/>
      <c r="U325" s="5"/>
      <c r="V325" s="1"/>
      <c r="X325" s="6"/>
      <c r="Y325" s="6"/>
    </row>
    <row r="326" spans="16:25" ht="12">
      <c r="P326" s="7"/>
      <c r="R326" s="4"/>
      <c r="U326" s="5"/>
      <c r="V326" s="1"/>
      <c r="X326" s="6"/>
      <c r="Y326" s="6"/>
    </row>
    <row r="327" spans="16:25" ht="12">
      <c r="P327" s="7"/>
      <c r="R327" s="4"/>
      <c r="U327" s="5"/>
      <c r="V327" s="1"/>
      <c r="X327" s="6"/>
      <c r="Y327" s="6"/>
    </row>
    <row r="328" spans="16:25" ht="12">
      <c r="P328" s="7"/>
      <c r="R328" s="4"/>
      <c r="U328" s="5"/>
      <c r="V328" s="1"/>
      <c r="X328" s="6"/>
      <c r="Y328" s="6"/>
    </row>
    <row r="329" spans="16:25" ht="12">
      <c r="P329" s="7"/>
      <c r="R329" s="4"/>
      <c r="U329" s="5"/>
      <c r="V329" s="1"/>
      <c r="X329" s="6"/>
      <c r="Y329" s="6"/>
    </row>
    <row r="330" spans="16:25" ht="12">
      <c r="P330" s="7"/>
      <c r="R330" s="4"/>
      <c r="U330" s="5"/>
      <c r="V330" s="1"/>
      <c r="X330" s="6"/>
      <c r="Y330" s="6"/>
    </row>
    <row r="331" spans="16:25" ht="12">
      <c r="P331" s="7"/>
      <c r="R331" s="4"/>
      <c r="U331" s="5"/>
      <c r="V331" s="1"/>
      <c r="X331" s="6"/>
      <c r="Y331" s="6"/>
    </row>
    <row r="332" spans="16:25" ht="12">
      <c r="P332" s="7"/>
      <c r="R332" s="4"/>
      <c r="U332" s="5"/>
      <c r="V332" s="1"/>
      <c r="X332" s="6"/>
      <c r="Y332" s="6"/>
    </row>
    <row r="333" spans="16:25" ht="12">
      <c r="P333" s="7"/>
      <c r="R333" s="4"/>
      <c r="U333" s="5"/>
      <c r="V333" s="1"/>
      <c r="X333" s="6"/>
      <c r="Y333" s="6"/>
    </row>
    <row r="334" spans="3:25" ht="12">
      <c r="C334" s="6"/>
      <c r="P334" s="7"/>
      <c r="R334" s="4"/>
      <c r="U334" s="5"/>
      <c r="V334" s="1"/>
      <c r="X334" s="6"/>
      <c r="Y334" s="6"/>
    </row>
    <row r="335" spans="3:25" ht="12">
      <c r="C335" s="6"/>
      <c r="P335" s="7"/>
      <c r="R335" s="4"/>
      <c r="U335" s="5"/>
      <c r="V335" s="1"/>
      <c r="X335" s="6"/>
      <c r="Y335" s="6"/>
    </row>
    <row r="336" spans="3:25" ht="12">
      <c r="C336" s="6"/>
      <c r="P336" s="7"/>
      <c r="R336" s="4"/>
      <c r="U336" s="5"/>
      <c r="V336" s="1"/>
      <c r="X336" s="6"/>
      <c r="Y336" s="6"/>
    </row>
    <row r="337" spans="3:25" ht="12">
      <c r="C337" s="6"/>
      <c r="P337" s="7"/>
      <c r="R337" s="4"/>
      <c r="U337" s="5"/>
      <c r="V337" s="1"/>
      <c r="X337" s="6"/>
      <c r="Y337" s="6"/>
    </row>
    <row r="338" spans="3:25" ht="12">
      <c r="C338" s="6"/>
      <c r="P338" s="7"/>
      <c r="R338" s="4"/>
      <c r="U338" s="5"/>
      <c r="V338" s="1"/>
      <c r="X338" s="6"/>
      <c r="Y338" s="6"/>
    </row>
    <row r="339" spans="3:25" ht="12">
      <c r="C339" s="6"/>
      <c r="P339" s="7"/>
      <c r="R339" s="4"/>
      <c r="U339" s="5"/>
      <c r="V339" s="1"/>
      <c r="X339" s="6"/>
      <c r="Y339" s="6"/>
    </row>
    <row r="340" spans="3:25" ht="12">
      <c r="C340" s="6"/>
      <c r="P340" s="7"/>
      <c r="R340" s="4"/>
      <c r="U340" s="5"/>
      <c r="V340" s="1"/>
      <c r="X340" s="6"/>
      <c r="Y340" s="6"/>
    </row>
    <row r="341" spans="3:25" ht="12">
      <c r="C341" s="6"/>
      <c r="P341" s="7"/>
      <c r="R341" s="4"/>
      <c r="U341" s="5"/>
      <c r="V341" s="1"/>
      <c r="X341" s="6"/>
      <c r="Y341" s="6"/>
    </row>
    <row r="342" spans="3:25" ht="12">
      <c r="C342" s="6"/>
      <c r="P342" s="7"/>
      <c r="R342" s="4"/>
      <c r="U342" s="5"/>
      <c r="V342" s="1"/>
      <c r="X342" s="6"/>
      <c r="Y342" s="6"/>
    </row>
    <row r="343" spans="3:25" ht="12">
      <c r="C343" s="6"/>
      <c r="P343" s="7"/>
      <c r="R343" s="4"/>
      <c r="U343" s="5"/>
      <c r="V343" s="1"/>
      <c r="X343" s="6"/>
      <c r="Y343" s="6"/>
    </row>
    <row r="344" spans="3:25" ht="12">
      <c r="C344" s="6"/>
      <c r="P344" s="7"/>
      <c r="R344" s="4"/>
      <c r="U344" s="5"/>
      <c r="V344" s="1"/>
      <c r="X344" s="6"/>
      <c r="Y344" s="6"/>
    </row>
    <row r="345" spans="3:25" ht="12">
      <c r="C345" s="6"/>
      <c r="P345" s="7"/>
      <c r="R345" s="4"/>
      <c r="U345" s="5"/>
      <c r="V345" s="1"/>
      <c r="X345" s="6"/>
      <c r="Y345" s="6"/>
    </row>
    <row r="346" spans="3:25" ht="12">
      <c r="C346" s="6"/>
      <c r="P346" s="7"/>
      <c r="R346" s="4"/>
      <c r="U346" s="5"/>
      <c r="V346" s="1"/>
      <c r="X346" s="6"/>
      <c r="Y346" s="6"/>
    </row>
    <row r="347" spans="3:25" ht="12">
      <c r="C347" s="6"/>
      <c r="P347" s="7"/>
      <c r="R347" s="4"/>
      <c r="U347" s="5"/>
      <c r="V347" s="1"/>
      <c r="X347" s="6"/>
      <c r="Y347" s="6"/>
    </row>
    <row r="348" spans="3:25" ht="12">
      <c r="C348" s="6"/>
      <c r="P348" s="7"/>
      <c r="R348" s="4"/>
      <c r="U348" s="5"/>
      <c r="V348" s="1"/>
      <c r="X348" s="6"/>
      <c r="Y348" s="6"/>
    </row>
    <row r="349" spans="3:25" ht="12">
      <c r="C349" s="6"/>
      <c r="P349" s="7"/>
      <c r="R349" s="4"/>
      <c r="U349" s="5"/>
      <c r="V349" s="1"/>
      <c r="X349" s="6"/>
      <c r="Y349" s="6"/>
    </row>
    <row r="350" spans="3:25" ht="12">
      <c r="C350" s="6"/>
      <c r="P350" s="7"/>
      <c r="R350" s="4"/>
      <c r="U350" s="5"/>
      <c r="V350" s="1"/>
      <c r="X350" s="6"/>
      <c r="Y350" s="6"/>
    </row>
    <row r="351" spans="3:25" ht="12">
      <c r="C351" s="6"/>
      <c r="P351" s="7"/>
      <c r="R351" s="4"/>
      <c r="U351" s="5"/>
      <c r="V351" s="1"/>
      <c r="X351" s="6"/>
      <c r="Y351" s="6"/>
    </row>
    <row r="352" spans="3:25" ht="12">
      <c r="C352" s="6"/>
      <c r="P352" s="7"/>
      <c r="R352" s="4"/>
      <c r="U352" s="5"/>
      <c r="V352" s="1"/>
      <c r="X352" s="6"/>
      <c r="Y352" s="6"/>
    </row>
    <row r="353" spans="3:25" ht="12">
      <c r="C353" s="6"/>
      <c r="P353" s="7"/>
      <c r="R353" s="4"/>
      <c r="U353" s="5"/>
      <c r="V353" s="1"/>
      <c r="X353" s="6"/>
      <c r="Y353" s="6"/>
    </row>
    <row r="354" spans="3:25" ht="12">
      <c r="C354" s="6"/>
      <c r="P354" s="7"/>
      <c r="R354" s="4"/>
      <c r="U354" s="5"/>
      <c r="V354" s="1"/>
      <c r="X354" s="6"/>
      <c r="Y354" s="6"/>
    </row>
    <row r="355" spans="3:25" ht="12">
      <c r="C355" s="6"/>
      <c r="P355" s="7"/>
      <c r="R355" s="4"/>
      <c r="U355" s="5"/>
      <c r="V355" s="1"/>
      <c r="X355" s="6"/>
      <c r="Y355" s="6"/>
    </row>
    <row r="356" spans="3:25" ht="12">
      <c r="C356" s="6"/>
      <c r="P356" s="7"/>
      <c r="R356" s="4"/>
      <c r="U356" s="5"/>
      <c r="V356" s="1"/>
      <c r="X356" s="6"/>
      <c r="Y356" s="6"/>
    </row>
    <row r="357" spans="3:25" ht="12">
      <c r="C357" s="6"/>
      <c r="P357" s="7"/>
      <c r="R357" s="4"/>
      <c r="U357" s="5"/>
      <c r="V357" s="1"/>
      <c r="X357" s="6"/>
      <c r="Y357" s="6"/>
    </row>
    <row r="358" spans="3:25" ht="12">
      <c r="C358" s="6"/>
      <c r="P358" s="7"/>
      <c r="R358" s="4"/>
      <c r="U358" s="5"/>
      <c r="V358" s="1"/>
      <c r="X358" s="6"/>
      <c r="Y358" s="6"/>
    </row>
    <row r="359" spans="3:25" ht="12">
      <c r="C359" s="6"/>
      <c r="P359" s="7"/>
      <c r="R359" s="4"/>
      <c r="U359" s="5"/>
      <c r="V359" s="1"/>
      <c r="X359" s="6"/>
      <c r="Y359" s="6"/>
    </row>
    <row r="360" spans="3:25" ht="12">
      <c r="C360" s="6"/>
      <c r="P360" s="7"/>
      <c r="R360" s="4"/>
      <c r="U360" s="5"/>
      <c r="V360" s="1"/>
      <c r="X360" s="6"/>
      <c r="Y360" s="6"/>
    </row>
    <row r="361" spans="3:25" ht="12">
      <c r="C361" s="6"/>
      <c r="P361" s="7"/>
      <c r="R361" s="4"/>
      <c r="U361" s="5"/>
      <c r="V361" s="1"/>
      <c r="X361" s="6"/>
      <c r="Y361" s="6"/>
    </row>
    <row r="362" spans="3:25" ht="12">
      <c r="C362" s="6"/>
      <c r="P362" s="7"/>
      <c r="R362" s="4"/>
      <c r="U362" s="5"/>
      <c r="V362" s="1"/>
      <c r="X362" s="6"/>
      <c r="Y362" s="6"/>
    </row>
    <row r="363" spans="3:25" ht="12">
      <c r="C363" s="6"/>
      <c r="P363" s="7"/>
      <c r="R363" s="4"/>
      <c r="U363" s="5"/>
      <c r="V363" s="1"/>
      <c r="X363" s="6"/>
      <c r="Y363" s="6"/>
    </row>
    <row r="364" spans="3:25" ht="12">
      <c r="C364" s="6"/>
      <c r="P364" s="7"/>
      <c r="R364" s="4"/>
      <c r="U364" s="5"/>
      <c r="V364" s="1"/>
      <c r="X364" s="6"/>
      <c r="Y364" s="6"/>
    </row>
    <row r="365" spans="3:25" ht="12">
      <c r="C365" s="6"/>
      <c r="P365" s="7"/>
      <c r="R365" s="4"/>
      <c r="U365" s="5"/>
      <c r="V365" s="1"/>
      <c r="X365" s="6"/>
      <c r="Y365" s="6"/>
    </row>
    <row r="366" spans="3:25" ht="12">
      <c r="C366" s="6"/>
      <c r="P366" s="7"/>
      <c r="R366" s="4"/>
      <c r="U366" s="5"/>
      <c r="V366" s="1"/>
      <c r="X366" s="6"/>
      <c r="Y366" s="6"/>
    </row>
    <row r="367" spans="3:25" ht="12">
      <c r="C367" s="6"/>
      <c r="P367" s="7"/>
      <c r="R367" s="4"/>
      <c r="U367" s="5"/>
      <c r="V367" s="1"/>
      <c r="X367" s="6"/>
      <c r="Y367" s="6"/>
    </row>
    <row r="368" spans="3:25" ht="12">
      <c r="C368" s="6"/>
      <c r="P368" s="7"/>
      <c r="R368" s="4"/>
      <c r="U368" s="5"/>
      <c r="V368" s="1"/>
      <c r="X368" s="6"/>
      <c r="Y368" s="6"/>
    </row>
    <row r="369" spans="3:25" ht="12">
      <c r="C369" s="6"/>
      <c r="P369" s="7"/>
      <c r="R369" s="4"/>
      <c r="U369" s="5"/>
      <c r="V369" s="1"/>
      <c r="X369" s="6"/>
      <c r="Y369" s="6"/>
    </row>
    <row r="370" spans="3:25" ht="12">
      <c r="C370" s="6"/>
      <c r="P370" s="7"/>
      <c r="R370" s="4"/>
      <c r="U370" s="5"/>
      <c r="V370" s="1"/>
      <c r="X370" s="6"/>
      <c r="Y370" s="6"/>
    </row>
    <row r="371" spans="3:25" ht="12">
      <c r="C371" s="6"/>
      <c r="P371" s="7"/>
      <c r="R371" s="4"/>
      <c r="U371" s="5"/>
      <c r="V371" s="1"/>
      <c r="X371" s="6"/>
      <c r="Y371" s="6"/>
    </row>
    <row r="372" spans="3:25" ht="12">
      <c r="C372" s="6"/>
      <c r="P372" s="7"/>
      <c r="R372" s="4"/>
      <c r="U372" s="5"/>
      <c r="V372" s="1"/>
      <c r="X372" s="6"/>
      <c r="Y372" s="6"/>
    </row>
    <row r="373" spans="3:25" ht="12">
      <c r="C373" s="6"/>
      <c r="P373" s="7"/>
      <c r="R373" s="4"/>
      <c r="U373" s="5"/>
      <c r="V373" s="1"/>
      <c r="X373" s="6"/>
      <c r="Y373" s="6"/>
    </row>
    <row r="374" spans="3:25" ht="12">
      <c r="C374" s="6"/>
      <c r="P374" s="7"/>
      <c r="R374" s="4"/>
      <c r="U374" s="5"/>
      <c r="V374" s="1"/>
      <c r="X374" s="6"/>
      <c r="Y374" s="6"/>
    </row>
    <row r="375" spans="3:25" ht="12">
      <c r="C375" s="6"/>
      <c r="P375" s="7"/>
      <c r="R375" s="4"/>
      <c r="U375" s="5"/>
      <c r="V375" s="1"/>
      <c r="X375" s="6"/>
      <c r="Y375" s="6"/>
    </row>
    <row r="376" spans="3:25" ht="12">
      <c r="C376" s="6"/>
      <c r="P376" s="7"/>
      <c r="R376" s="4"/>
      <c r="U376" s="5"/>
      <c r="V376" s="1"/>
      <c r="X376" s="6"/>
      <c r="Y376" s="6"/>
    </row>
    <row r="377" spans="3:25" ht="12">
      <c r="C377" s="6"/>
      <c r="P377" s="7"/>
      <c r="R377" s="4"/>
      <c r="U377" s="5"/>
      <c r="V377" s="1"/>
      <c r="X377" s="6"/>
      <c r="Y377" s="6"/>
    </row>
    <row r="378" spans="3:25" ht="12">
      <c r="C378" s="6"/>
      <c r="P378" s="7"/>
      <c r="R378" s="4"/>
      <c r="U378" s="5"/>
      <c r="V378" s="1"/>
      <c r="X378" s="6"/>
      <c r="Y378" s="6"/>
    </row>
    <row r="379" spans="3:25" ht="12">
      <c r="C379" s="6"/>
      <c r="P379" s="7"/>
      <c r="R379" s="4"/>
      <c r="U379" s="5"/>
      <c r="V379" s="1"/>
      <c r="X379" s="6"/>
      <c r="Y379" s="6"/>
    </row>
    <row r="380" spans="3:25" ht="12">
      <c r="C380" s="6"/>
      <c r="P380" s="7"/>
      <c r="R380" s="4"/>
      <c r="U380" s="5"/>
      <c r="V380" s="1"/>
      <c r="X380" s="6"/>
      <c r="Y380" s="6"/>
    </row>
    <row r="381" spans="3:25" ht="12">
      <c r="C381" s="6"/>
      <c r="P381" s="7"/>
      <c r="R381" s="4"/>
      <c r="U381" s="5"/>
      <c r="V381" s="1"/>
      <c r="X381" s="6"/>
      <c r="Y381" s="6"/>
    </row>
    <row r="382" spans="3:25" ht="12">
      <c r="C382" s="6"/>
      <c r="P382" s="7"/>
      <c r="R382" s="4"/>
      <c r="U382" s="5"/>
      <c r="V382" s="1"/>
      <c r="X382" s="6"/>
      <c r="Y382" s="6"/>
    </row>
    <row r="383" spans="3:25" ht="12">
      <c r="C383" s="6"/>
      <c r="P383" s="7"/>
      <c r="R383" s="4"/>
      <c r="U383" s="5"/>
      <c r="V383" s="1"/>
      <c r="X383" s="6"/>
      <c r="Y383" s="6"/>
    </row>
    <row r="384" spans="3:25" ht="12">
      <c r="C384" s="6"/>
      <c r="P384" s="7"/>
      <c r="R384" s="4"/>
      <c r="U384" s="5"/>
      <c r="V384" s="1"/>
      <c r="X384" s="6"/>
      <c r="Y384" s="6"/>
    </row>
    <row r="385" spans="3:25" ht="12">
      <c r="C385" s="6"/>
      <c r="P385" s="7"/>
      <c r="R385" s="4"/>
      <c r="U385" s="5"/>
      <c r="V385" s="1"/>
      <c r="X385" s="6"/>
      <c r="Y385" s="6"/>
    </row>
    <row r="386" spans="3:25" ht="12">
      <c r="C386" s="6"/>
      <c r="P386" s="7"/>
      <c r="R386" s="4"/>
      <c r="U386" s="5"/>
      <c r="V386" s="1"/>
      <c r="X386" s="6"/>
      <c r="Y386" s="6"/>
    </row>
    <row r="387" spans="3:25" ht="12">
      <c r="C387" s="6"/>
      <c r="P387" s="7"/>
      <c r="R387" s="4"/>
      <c r="U387" s="5"/>
      <c r="V387" s="1"/>
      <c r="X387" s="6"/>
      <c r="Y387" s="6"/>
    </row>
    <row r="388" spans="3:25" ht="12">
      <c r="C388" s="6"/>
      <c r="P388" s="7"/>
      <c r="R388" s="4"/>
      <c r="U388" s="5"/>
      <c r="V388" s="1"/>
      <c r="X388" s="6"/>
      <c r="Y388" s="6"/>
    </row>
    <row r="389" spans="3:25" ht="12">
      <c r="C389" s="6"/>
      <c r="P389" s="7"/>
      <c r="R389" s="4"/>
      <c r="U389" s="5"/>
      <c r="V389" s="1"/>
      <c r="X389" s="6"/>
      <c r="Y389" s="6"/>
    </row>
    <row r="390" spans="3:25" ht="12">
      <c r="C390" s="6"/>
      <c r="P390" s="7"/>
      <c r="R390" s="4"/>
      <c r="U390" s="5"/>
      <c r="V390" s="1"/>
      <c r="X390" s="6"/>
      <c r="Y390" s="6"/>
    </row>
    <row r="391" spans="3:25" ht="12">
      <c r="C391" s="6"/>
      <c r="P391" s="7"/>
      <c r="R391" s="4"/>
      <c r="U391" s="5"/>
      <c r="V391" s="1"/>
      <c r="X391" s="6"/>
      <c r="Y391" s="6"/>
    </row>
    <row r="392" spans="3:25" ht="12">
      <c r="C392" s="6"/>
      <c r="P392" s="7"/>
      <c r="R392" s="4"/>
      <c r="U392" s="5"/>
      <c r="V392" s="1"/>
      <c r="X392" s="6"/>
      <c r="Y392" s="6"/>
    </row>
    <row r="393" spans="3:25" ht="12">
      <c r="C393" s="6"/>
      <c r="P393" s="7"/>
      <c r="R393" s="4"/>
      <c r="U393" s="5"/>
      <c r="V393" s="1"/>
      <c r="X393" s="6"/>
      <c r="Y393" s="6"/>
    </row>
    <row r="394" spans="3:25" ht="12">
      <c r="C394" s="6"/>
      <c r="P394" s="7"/>
      <c r="R394" s="4"/>
      <c r="U394" s="5"/>
      <c r="V394" s="1"/>
      <c r="X394" s="6"/>
      <c r="Y394" s="6"/>
    </row>
    <row r="395" spans="3:25" ht="12">
      <c r="C395" s="6"/>
      <c r="P395" s="7"/>
      <c r="R395" s="4"/>
      <c r="U395" s="5"/>
      <c r="V395" s="1"/>
      <c r="X395" s="6"/>
      <c r="Y395" s="6"/>
    </row>
    <row r="396" spans="3:25" ht="12">
      <c r="C396" s="6"/>
      <c r="P396" s="7"/>
      <c r="R396" s="4"/>
      <c r="U396" s="5"/>
      <c r="V396" s="1"/>
      <c r="X396" s="6"/>
      <c r="Y396" s="6"/>
    </row>
    <row r="397" spans="3:25" ht="12">
      <c r="C397" s="6"/>
      <c r="P397" s="7"/>
      <c r="R397" s="4"/>
      <c r="U397" s="5"/>
      <c r="V397" s="1"/>
      <c r="X397" s="6"/>
      <c r="Y397" s="6"/>
    </row>
    <row r="398" spans="3:25" ht="12">
      <c r="C398" s="6"/>
      <c r="P398" s="7"/>
      <c r="R398" s="4"/>
      <c r="U398" s="5"/>
      <c r="V398" s="1"/>
      <c r="X398" s="6"/>
      <c r="Y398" s="6"/>
    </row>
    <row r="399" spans="16:25" ht="12">
      <c r="P399" s="7"/>
      <c r="R399" s="4"/>
      <c r="U399" s="5"/>
      <c r="V399" s="1"/>
      <c r="X399" s="6"/>
      <c r="Y399" s="6"/>
    </row>
    <row r="400" spans="16:25" ht="12">
      <c r="P400" s="7"/>
      <c r="R400" s="4"/>
      <c r="U400" s="5"/>
      <c r="V400" s="1"/>
      <c r="X400" s="6"/>
      <c r="Y400" s="6"/>
    </row>
    <row r="401" spans="16:25" ht="12">
      <c r="P401" s="7"/>
      <c r="R401" s="4"/>
      <c r="U401" s="5"/>
      <c r="V401" s="1"/>
      <c r="X401" s="6"/>
      <c r="Y401" s="6"/>
    </row>
    <row r="402" spans="21:25" ht="12">
      <c r="U402" s="5"/>
      <c r="V402" s="1"/>
      <c r="X402" s="6"/>
      <c r="Y402" s="6"/>
    </row>
    <row r="403" spans="21:25" ht="12">
      <c r="U403" s="5"/>
      <c r="V403" s="1"/>
      <c r="X403" s="6"/>
      <c r="Y403" s="6"/>
    </row>
  </sheetData>
  <printOptions gridLines="1"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Odder Gymnasium</cp:lastModifiedBy>
  <cp:lastPrinted>2001-07-14T13:26:01Z</cp:lastPrinted>
  <dcterms:created xsi:type="dcterms:W3CDTF">1999-11-01T10:40:27Z</dcterms:created>
  <dcterms:modified xsi:type="dcterms:W3CDTF">2008-04-27T18:58:33Z</dcterms:modified>
  <cp:category/>
  <cp:version/>
  <cp:contentType/>
  <cp:contentStatus/>
</cp:coreProperties>
</file>